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CUENTA PUBLICA ANUAL 2017\"/>
    </mc:Choice>
  </mc:AlternateContent>
  <bookViews>
    <workbookView xWindow="0" yWindow="0" windowWidth="20436" windowHeight="7056" tabRatio="885" firstSheet="2" activeTab="10"/>
  </bookViews>
  <sheets>
    <sheet name="EAEPE" sheetId="1" r:id="rId1"/>
    <sheet name="Instructivo_EAEPE" sheetId="14" r:id="rId2"/>
    <sheet name="COG" sheetId="6" r:id="rId3"/>
    <sheet name="Instructivo_COG" sheetId="15" r:id="rId4"/>
    <sheet name="CTG" sheetId="8" r:id="rId5"/>
    <sheet name="Instructivo_CTG" sheetId="16" r:id="rId6"/>
    <sheet name="CA_Ente_Público" sheetId="4" r:id="rId7"/>
    <sheet name="Instructivo_CA_Ente_Público" sheetId="20" r:id="rId8"/>
    <sheet name="CA_Ejecutivo_Estatal" sheetId="10" r:id="rId9"/>
    <sheet name="Instructivo_CA_Ejecutivo_Estata" sheetId="19" r:id="rId10"/>
    <sheet name="CA_Ayuntamiento" sheetId="12" r:id="rId11"/>
    <sheet name="Instructivo_CA_Ayuntamiento" sheetId="18" r:id="rId12"/>
    <sheet name="CFG" sheetId="5" r:id="rId13"/>
    <sheet name="Instructivo_CFG" sheetId="17" r:id="rId14"/>
  </sheets>
  <definedNames>
    <definedName name="_xlnm._FilterDatabase" localSheetId="12" hidden="1">CFG!$A$2:$H$35</definedName>
    <definedName name="_xlnm._FilterDatabase" localSheetId="2" hidden="1">COG!$A$2:$H$75</definedName>
  </definedNames>
  <calcPr calcId="152511" concurrentCalc="0"/>
</workbook>
</file>

<file path=xl/calcChain.xml><?xml version="1.0" encoding="utf-8"?>
<calcChain xmlns="http://schemas.openxmlformats.org/spreadsheetml/2006/main">
  <c r="H10" i="10" l="1"/>
  <c r="D4" i="6"/>
  <c r="D12" i="6"/>
  <c r="D22" i="6"/>
  <c r="D32" i="6"/>
  <c r="D42" i="6"/>
  <c r="D56" i="6"/>
  <c r="D52" i="6"/>
  <c r="D64" i="6"/>
  <c r="D68" i="6"/>
  <c r="D3" i="6"/>
  <c r="H33" i="5"/>
  <c r="H32" i="5"/>
  <c r="E31" i="5"/>
  <c r="H31" i="5"/>
  <c r="D31" i="5"/>
  <c r="C31" i="5"/>
  <c r="H30" i="5"/>
  <c r="H29" i="5"/>
  <c r="H28" i="5"/>
  <c r="H27" i="5"/>
  <c r="H26" i="5"/>
  <c r="H25" i="5"/>
  <c r="H24" i="5"/>
  <c r="H23" i="5"/>
  <c r="H22" i="5"/>
  <c r="G21" i="5"/>
  <c r="F21" i="5"/>
  <c r="H21" i="5"/>
  <c r="E21" i="5"/>
  <c r="D21" i="5"/>
  <c r="C21" i="5"/>
  <c r="H20" i="5"/>
  <c r="H19" i="5"/>
  <c r="H18" i="5"/>
  <c r="E17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G4" i="5"/>
  <c r="G3" i="5"/>
  <c r="F4" i="5"/>
  <c r="F3" i="5"/>
  <c r="D4" i="5"/>
  <c r="C4" i="5"/>
  <c r="C3" i="5"/>
  <c r="D3" i="5"/>
  <c r="C4" i="4"/>
  <c r="E73" i="4"/>
  <c r="H73" i="4"/>
  <c r="E72" i="4"/>
  <c r="H72" i="4"/>
  <c r="E71" i="4"/>
  <c r="H71" i="4"/>
  <c r="E70" i="4"/>
  <c r="H70" i="4"/>
  <c r="E69" i="4"/>
  <c r="H69" i="4"/>
  <c r="E68" i="4"/>
  <c r="H68" i="4"/>
  <c r="E67" i="4"/>
  <c r="H67" i="4"/>
  <c r="G66" i="4"/>
  <c r="D66" i="4"/>
  <c r="C66" i="4"/>
  <c r="H65" i="4"/>
  <c r="E65" i="4"/>
  <c r="H64" i="4"/>
  <c r="E64" i="4"/>
  <c r="H63" i="4"/>
  <c r="E63" i="4"/>
  <c r="G62" i="4"/>
  <c r="E62" i="4"/>
  <c r="H62" i="4"/>
  <c r="D62" i="4"/>
  <c r="C62" i="4"/>
  <c r="E61" i="4"/>
  <c r="H61" i="4"/>
  <c r="E60" i="4"/>
  <c r="H60" i="4"/>
  <c r="E59" i="4"/>
  <c r="H59" i="4"/>
  <c r="E58" i="4"/>
  <c r="H58" i="4"/>
  <c r="E57" i="4"/>
  <c r="H57" i="4"/>
  <c r="E56" i="4"/>
  <c r="H56" i="4"/>
  <c r="E55" i="4"/>
  <c r="H55" i="4"/>
  <c r="G54" i="4"/>
  <c r="D54" i="4"/>
  <c r="C54" i="4"/>
  <c r="H53" i="4"/>
  <c r="E53" i="4"/>
  <c r="H52" i="4"/>
  <c r="E52" i="4"/>
  <c r="H51" i="4"/>
  <c r="E51" i="4"/>
  <c r="H50" i="4"/>
  <c r="G50" i="4"/>
  <c r="E50" i="4"/>
  <c r="D50" i="4"/>
  <c r="C50" i="4"/>
  <c r="H49" i="4"/>
  <c r="H48" i="4"/>
  <c r="H47" i="4"/>
  <c r="H46" i="4"/>
  <c r="H45" i="4"/>
  <c r="H44" i="4"/>
  <c r="H43" i="4"/>
  <c r="H41" i="4"/>
  <c r="G40" i="4"/>
  <c r="F40" i="4"/>
  <c r="D40" i="4"/>
  <c r="C40" i="4"/>
  <c r="E39" i="4"/>
  <c r="H39" i="4"/>
  <c r="E38" i="4"/>
  <c r="H38" i="4"/>
  <c r="E37" i="4"/>
  <c r="H37" i="4"/>
  <c r="E36" i="4"/>
  <c r="H36" i="4"/>
  <c r="E35" i="4"/>
  <c r="H35" i="4"/>
  <c r="E34" i="4"/>
  <c r="H34" i="4"/>
  <c r="E33" i="4"/>
  <c r="H33" i="4"/>
  <c r="G32" i="4"/>
  <c r="D32" i="4"/>
  <c r="C32" i="4"/>
  <c r="H31" i="4"/>
  <c r="H30" i="4"/>
  <c r="H29" i="4"/>
  <c r="H28" i="4"/>
  <c r="H27" i="4"/>
  <c r="H26" i="4"/>
  <c r="H25" i="4"/>
  <c r="H23" i="4"/>
  <c r="G22" i="4"/>
  <c r="F22" i="4"/>
  <c r="D22" i="4"/>
  <c r="C22" i="4"/>
  <c r="H21" i="4"/>
  <c r="H20" i="4"/>
  <c r="H19" i="4"/>
  <c r="H18" i="4"/>
  <c r="H17" i="4"/>
  <c r="H16" i="4"/>
  <c r="H15" i="4"/>
  <c r="H14" i="4"/>
  <c r="H13" i="4"/>
  <c r="G12" i="4"/>
  <c r="F12" i="4"/>
  <c r="E12" i="4"/>
  <c r="D12" i="4"/>
  <c r="C12" i="4"/>
  <c r="H11" i="4"/>
  <c r="H10" i="4"/>
  <c r="H9" i="4"/>
  <c r="H8" i="4"/>
  <c r="H7" i="4"/>
  <c r="H6" i="4"/>
  <c r="H5" i="4"/>
  <c r="G4" i="4"/>
  <c r="F4" i="4"/>
  <c r="D4" i="4"/>
  <c r="H12" i="12"/>
  <c r="H11" i="12"/>
  <c r="H10" i="12"/>
  <c r="H9" i="12"/>
  <c r="H8" i="12"/>
  <c r="H7" i="12"/>
  <c r="G6" i="12"/>
  <c r="G3" i="12"/>
  <c r="F6" i="12"/>
  <c r="E6" i="12"/>
  <c r="D6" i="12"/>
  <c r="C6" i="12"/>
  <c r="C3" i="12"/>
  <c r="H5" i="12"/>
  <c r="G4" i="12"/>
  <c r="F4" i="12"/>
  <c r="E4" i="12"/>
  <c r="H4" i="12"/>
  <c r="D4" i="12"/>
  <c r="C4" i="12"/>
  <c r="E3" i="12"/>
  <c r="H16" i="10"/>
  <c r="H15" i="10"/>
  <c r="H14" i="10"/>
  <c r="H13" i="10"/>
  <c r="H12" i="10"/>
  <c r="H11" i="10"/>
  <c r="H8" i="10"/>
  <c r="H7" i="10"/>
  <c r="H6" i="10"/>
  <c r="H5" i="10"/>
  <c r="D3" i="12"/>
  <c r="E4" i="4"/>
  <c r="F3" i="12"/>
  <c r="H3" i="12"/>
  <c r="H6" i="12"/>
  <c r="H4" i="5"/>
  <c r="H3" i="5"/>
  <c r="E4" i="5"/>
  <c r="E3" i="5"/>
  <c r="G3" i="4"/>
  <c r="F3" i="4"/>
  <c r="H12" i="4"/>
  <c r="D3" i="4"/>
  <c r="E40" i="4"/>
  <c r="H40" i="4"/>
  <c r="E22" i="4"/>
  <c r="H22" i="4"/>
  <c r="H4" i="4"/>
  <c r="H24" i="4"/>
  <c r="H42" i="4"/>
  <c r="E54" i="4"/>
  <c r="H54" i="4"/>
  <c r="C3" i="4"/>
  <c r="E32" i="4"/>
  <c r="H32" i="4"/>
  <c r="E66" i="4"/>
  <c r="H66" i="4"/>
  <c r="E3" i="4"/>
  <c r="H3" i="4"/>
  <c r="H8" i="8"/>
  <c r="H7" i="8"/>
  <c r="H6" i="8"/>
  <c r="H5" i="8"/>
  <c r="H4" i="8"/>
  <c r="C3" i="6"/>
  <c r="G68" i="6"/>
  <c r="F68" i="6"/>
  <c r="H68" i="6"/>
  <c r="E68" i="6"/>
  <c r="C68" i="6"/>
  <c r="G64" i="6"/>
  <c r="F64" i="6"/>
  <c r="E64" i="6"/>
  <c r="C64" i="6"/>
  <c r="G56" i="6"/>
  <c r="F56" i="6"/>
  <c r="E56" i="6"/>
  <c r="C56" i="6"/>
  <c r="N54" i="1"/>
  <c r="M54" i="1"/>
  <c r="L54" i="1"/>
  <c r="K54" i="1"/>
  <c r="J54" i="1"/>
  <c r="I54" i="1"/>
  <c r="H54" i="1"/>
  <c r="G52" i="6"/>
  <c r="F52" i="6"/>
  <c r="H52" i="6"/>
  <c r="E52" i="6"/>
  <c r="C52" i="6"/>
  <c r="G42" i="6"/>
  <c r="F42" i="6"/>
  <c r="E42" i="6"/>
  <c r="C42" i="6"/>
  <c r="G32" i="6"/>
  <c r="F32" i="6"/>
  <c r="E32" i="6"/>
  <c r="C32" i="6"/>
  <c r="G22" i="6"/>
  <c r="F22" i="6"/>
  <c r="E22" i="6"/>
  <c r="C22" i="6"/>
  <c r="G12" i="6"/>
  <c r="F12" i="6"/>
  <c r="E12" i="6"/>
  <c r="C12" i="6"/>
  <c r="H75" i="6"/>
  <c r="H74" i="6"/>
  <c r="H73" i="6"/>
  <c r="H72" i="6"/>
  <c r="H71" i="6"/>
  <c r="H70" i="6"/>
  <c r="H69" i="6"/>
  <c r="H67" i="6"/>
  <c r="H66" i="6"/>
  <c r="H65" i="6"/>
  <c r="H63" i="6"/>
  <c r="H62" i="6"/>
  <c r="H61" i="6"/>
  <c r="H60" i="6"/>
  <c r="H59" i="6"/>
  <c r="H58" i="6"/>
  <c r="H57" i="6"/>
  <c r="H56" i="6"/>
  <c r="H55" i="6"/>
  <c r="H54" i="6"/>
  <c r="H53" i="6"/>
  <c r="H51" i="6"/>
  <c r="H50" i="6"/>
  <c r="H49" i="6"/>
  <c r="H48" i="6"/>
  <c r="H47" i="6"/>
  <c r="H46" i="6"/>
  <c r="H45" i="6"/>
  <c r="H44" i="6"/>
  <c r="H43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1" i="6"/>
  <c r="H20" i="6"/>
  <c r="H19" i="6"/>
  <c r="H18" i="6"/>
  <c r="H17" i="6"/>
  <c r="H16" i="6"/>
  <c r="H15" i="6"/>
  <c r="H14" i="6"/>
  <c r="H13" i="6"/>
  <c r="H11" i="6"/>
  <c r="H10" i="6"/>
  <c r="H9" i="6"/>
  <c r="H8" i="6"/>
  <c r="H7" i="6"/>
  <c r="H6" i="6"/>
  <c r="H5" i="6"/>
  <c r="H22" i="6"/>
  <c r="H42" i="6"/>
  <c r="H64" i="6"/>
  <c r="H12" i="6"/>
  <c r="F4" i="6"/>
  <c r="G4" i="6"/>
  <c r="G3" i="6"/>
  <c r="E4" i="6"/>
  <c r="E3" i="6"/>
  <c r="C4" i="6"/>
  <c r="H4" i="6"/>
  <c r="F3" i="6"/>
  <c r="H3" i="6"/>
  <c r="N12" i="1"/>
  <c r="M12" i="1"/>
  <c r="L12" i="1"/>
  <c r="K12" i="1"/>
  <c r="J12" i="1"/>
  <c r="I12" i="1"/>
  <c r="N4" i="1"/>
  <c r="M4" i="1"/>
  <c r="L4" i="1"/>
  <c r="K4" i="1"/>
  <c r="J4" i="1"/>
  <c r="I4" i="1"/>
  <c r="H4" i="1"/>
  <c r="H12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49" i="1"/>
  <c r="O48" i="1"/>
  <c r="O47" i="1"/>
  <c r="O46" i="1"/>
  <c r="O45" i="1"/>
  <c r="O44" i="1"/>
  <c r="O43" i="1"/>
  <c r="O42" i="1"/>
  <c r="O41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N66" i="1"/>
  <c r="N62" i="1"/>
  <c r="N50" i="1"/>
  <c r="N40" i="1"/>
  <c r="N32" i="1"/>
  <c r="N22" i="1"/>
  <c r="M66" i="1"/>
  <c r="M62" i="1"/>
  <c r="M50" i="1"/>
  <c r="M40" i="1"/>
  <c r="M32" i="1"/>
  <c r="M22" i="1"/>
  <c r="L66" i="1"/>
  <c r="L62" i="1"/>
  <c r="L50" i="1"/>
  <c r="L40" i="1"/>
  <c r="L32" i="1"/>
  <c r="L22" i="1"/>
  <c r="K66" i="1"/>
  <c r="K62" i="1"/>
  <c r="K50" i="1"/>
  <c r="K40" i="1"/>
  <c r="K32" i="1"/>
  <c r="K22" i="1"/>
  <c r="J66" i="1"/>
  <c r="J62" i="1"/>
  <c r="J50" i="1"/>
  <c r="O50" i="1"/>
  <c r="J40" i="1"/>
  <c r="J32" i="1"/>
  <c r="J22" i="1"/>
  <c r="O4" i="1"/>
  <c r="I66" i="1"/>
  <c r="I62" i="1"/>
  <c r="I50" i="1"/>
  <c r="I40" i="1"/>
  <c r="I32" i="1"/>
  <c r="I22" i="1"/>
  <c r="H66" i="1"/>
  <c r="H62" i="1"/>
  <c r="H50" i="1"/>
  <c r="H40" i="1"/>
  <c r="H32" i="1"/>
  <c r="H22" i="1"/>
  <c r="I3" i="1"/>
  <c r="N3" i="1"/>
  <c r="M3" i="1"/>
  <c r="O40" i="1"/>
  <c r="O22" i="1"/>
  <c r="L3" i="1"/>
  <c r="K3" i="1"/>
  <c r="J3" i="1"/>
  <c r="H3" i="1"/>
  <c r="O3" i="1"/>
  <c r="G9" i="10"/>
  <c r="F9" i="10"/>
  <c r="H9" i="10"/>
  <c r="E9" i="10"/>
  <c r="D9" i="10"/>
  <c r="C9" i="10"/>
  <c r="H4" i="10"/>
  <c r="G4" i="10"/>
  <c r="F4" i="10"/>
  <c r="E4" i="10"/>
  <c r="D4" i="10"/>
  <c r="C4" i="10"/>
  <c r="G3" i="8"/>
  <c r="F3" i="8"/>
  <c r="E3" i="8"/>
  <c r="D3" i="8"/>
  <c r="C3" i="8"/>
  <c r="H3" i="8"/>
  <c r="H3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<sst xmlns="http://schemas.openxmlformats.org/spreadsheetml/2006/main" count="741" uniqueCount="198">
  <si>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</si>
  <si>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</si>
  <si>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</si>
  <si>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</si>
  <si>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</si>
  <si>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</si>
  <si>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</si>
  <si>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</si>
  <si>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</si>
  <si>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</si>
  <si>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</si>
  <si>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</si>
  <si>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</si>
  <si>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</si>
  <si>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</si>
  <si>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</si>
  <si>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</si>
  <si>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</si>
  <si>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</si>
  <si>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</si>
  <si>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</si>
  <si>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</si>
  <si>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</si>
  <si>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</si>
  <si>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</si>
  <si>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</si>
  <si>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</si>
  <si>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</si>
  <si>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</si>
  <si>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</si>
  <si>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</si>
  <si>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</si>
  <si>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</si>
  <si>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</si>
  <si>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</si>
  <si>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</si>
  <si>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</si>
  <si>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</si>
  <si>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</si>
  <si>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</si>
  <si>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</si>
  <si>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</si>
  <si>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</si>
  <si>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</si>
  <si>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</si>
  <si>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</si>
  <si>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</si>
  <si>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</si>
  <si>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</si>
  <si>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</si>
  <si>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</si>
  <si>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</si>
  <si>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</si>
  <si>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</si>
  <si>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</si>
  <si>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</si>
  <si>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</si>
  <si>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</si>
  <si>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</si>
  <si>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</si>
  <si>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</si>
  <si>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</si>
  <si>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</si>
  <si>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</si>
  <si>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</si>
  <si>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</si>
  <si>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</si>
  <si>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</si>
  <si>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</si>
  <si>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</si>
  <si>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</si>
  <si>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</si>
  <si>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</si>
  <si>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</si>
  <si>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</si>
  <si>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</si>
  <si>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</si>
  <si>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</si>
  <si>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</si>
  <si>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</si>
  <si>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</si>
  <si>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</si>
  <si>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</si>
  <si>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</si>
  <si>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</si>
  <si>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</si>
  <si>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</si>
  <si>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</si>
  <si>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</si>
  <si>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</si>
  <si>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</si>
  <si>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</si>
  <si>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</si>
  <si>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</si>
  <si>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</si>
  <si>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</si>
  <si>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</si>
  <si>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</si>
  <si>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</si>
  <si>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</si>
  <si>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</si>
  <si>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</si>
  <si>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</si>
  <si>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</si>
  <si>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</si>
  <si>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</si>
  <si>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</si>
  <si>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</si>
  <si>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</si>
  <si>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</si>
  <si>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</si>
  <si>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</si>
  <si>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</si>
  <si>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</si>
  <si>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</si>
  <si>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</si>
  <si>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</si>
  <si>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</si>
  <si>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</si>
  <si>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</si>
  <si>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</si>
  <si>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</si>
  <si>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</si>
  <si>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</si>
  <si>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</si>
  <si>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</si>
  <si>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</si>
  <si>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</si>
  <si>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</si>
  <si>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</si>
  <si>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</si>
  <si>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Instructivo</t>
  </si>
  <si>
    <t>Restricción:</t>
  </si>
  <si>
    <t>No se puede modificar en su contenido.</t>
  </si>
  <si>
    <t>Recomendaciones:</t>
  </si>
  <si>
    <t>Aclaración:</t>
  </si>
  <si>
    <t>Para la información impresa sólo por clasificación por objeto del gasto, capítulo y concepto.</t>
  </si>
  <si>
    <t>Verificar que la sumatoria de las columnas correspondientes al Presupuesto de Egresos Aprobado, Modificado, Devengado, Pagado y la correspondiente al Subejercicio coincida con la sumatoria de las columnas correspondientes a la Clasificación Económica (por Tipo de Gasto),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</si>
  <si>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Administrativa, a la Clasificación Funcional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</si>
  <si>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Administrativa y al Gasto por Categoría Programática.</t>
  </si>
  <si>
    <t>Verificar que la sumatoria de las columnas correspondientes al Presupuesto de Egresos Aprobado, Modificado, Devengado, Pagado y la correspondiente al Subejercicio coincida con la sumatoria de las columnas correspondientes a la Clasificación por Objeto del Gasto, a la Clasificación Económica (por Tipo de Gasto), a la Clasificación Funcional y al Gasto por Categoría Programática.</t>
  </si>
  <si>
    <t>Para la información impresa sólo por clasificación por objeto del gasto, a capítulo y concepto.</t>
  </si>
  <si>
    <t>Apegarse al número de columnas.</t>
  </si>
  <si>
    <t>AMPLIACIONES / REDUCCIONES</t>
  </si>
  <si>
    <t>Pensiones y Jubilaciones</t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</si>
  <si>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De acuerdo al Clasificador funcional del gasto (finalidad, función y subfunción); publicado en el DOF del 27 de diciembre de 2010.</t>
    </r>
  </si>
  <si>
    <r>
      <rPr>
        <b/>
        <sz val="8"/>
        <color indexed="8"/>
        <rFont val="Arial"/>
        <family val="2"/>
      </rPr>
      <t>CP</t>
    </r>
    <r>
      <rPr>
        <sz val="8"/>
        <color theme="1"/>
        <rFont val="Arial"/>
        <family val="2"/>
      </rPr>
      <t>: Clasificación Programática de acuerdo al emitido por el CONAC (DOF 8-ago-13). Letra y número.</t>
    </r>
  </si>
  <si>
    <r>
      <rPr>
        <b/>
        <sz val="8"/>
        <color indexed="8"/>
        <rFont val="Arial"/>
        <family val="2"/>
      </rPr>
      <t>CA-UR</t>
    </r>
    <r>
      <rPr>
        <sz val="8"/>
        <color theme="1"/>
        <rFont val="Arial"/>
        <family val="2"/>
      </rPr>
      <t>: De acuerdo a la Clasificación administrativa, publicada en el DOF del 7 de julio de 2011.  Además incluir la UR, separado por guion (CA - UR).</t>
    </r>
  </si>
  <si>
    <r>
      <rPr>
        <b/>
        <sz val="8"/>
        <color indexed="8"/>
        <rFont val="Arial"/>
        <family val="2"/>
      </rPr>
      <t>CTG</t>
    </r>
    <r>
      <rPr>
        <sz val="8"/>
        <color theme="1"/>
        <rFont val="Arial"/>
        <family val="2"/>
      </rPr>
      <t>: Para el llenado de este formato se debe utilizar la Clasificación por Tipo de Gasto aprobado por el CONAC identificando el ejercicio presupuestal de gasto corriente, gasto de capital y el de amortización de la deuda y disminución de pasivos. Publicado en el DOF del 30 de septiembre de 2015.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</si>
  <si>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De acuerdo al Clasificador por objeto del gasto (capítulo, concepto; partida genérica y especifica), publicadas en el DOF el 22 de diciembre de 2014. A cuatro digitos.</t>
    </r>
  </si>
  <si>
    <r>
      <rPr>
        <b/>
        <sz val="8"/>
        <color indexed="8"/>
        <rFont val="Arial"/>
        <family val="2"/>
      </rPr>
      <t>CONCEPTO</t>
    </r>
    <r>
      <rPr>
        <sz val="8"/>
        <color theme="1"/>
        <rFont val="Arial"/>
        <family val="2"/>
      </rPr>
      <t>: Se refiere al nombre que se asigna a cada uno de los desagregados que se señalan.</t>
    </r>
  </si>
  <si>
    <r>
      <rPr>
        <b/>
        <sz val="8"/>
        <color indexed="8"/>
        <rFont val="Arial"/>
        <family val="2"/>
      </rPr>
      <t>APROBADO</t>
    </r>
    <r>
      <rPr>
        <sz val="8"/>
        <color theme="1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</si>
  <si>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AMPLIACIONES / REDUCCIONES</t>
    </r>
    <r>
      <rPr>
        <sz val="8"/>
        <color theme="1"/>
        <rFont val="Arial"/>
        <family val="2"/>
      </rPr>
      <t>: Refleja las modificaciones realizadas al Presupuesto Aprobado.</t>
    </r>
  </si>
  <si>
    <r>
      <rPr>
        <b/>
        <sz val="8"/>
        <color indexed="8"/>
        <rFont val="Arial"/>
        <family val="2"/>
      </rPr>
      <t>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</si>
  <si>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COMPROMETIDO</t>
    </r>
    <r>
      <rPr>
        <sz val="8"/>
        <color theme="1"/>
        <rFont val="Arial"/>
        <family val="2"/>
      </rPr>
      <t xml:space="preserve">: En esta columna deben registrarse los "cargos" del comprometido. Éste momento contable del gasto refleja la aprobación por autoridad competente de un acto administrativo, u otro instrumento jurídico que formaliza una relación jurídica con terceros para la adquisición de bienes y servicios o ejecución de obras. En el caso de las obras a ejecutarse o de bienes y servicios a recibirse durante varios ejercicios, el compromiso será registrado por la parte que se ejecutará o recibirá, durante cada ejercicio.  </t>
    </r>
  </si>
  <si>
    <r>
      <rPr>
        <b/>
        <sz val="8"/>
        <color indexed="8"/>
        <rFont val="Arial"/>
        <family val="2"/>
      </rPr>
      <t>DEVENGADO</t>
    </r>
    <r>
      <rPr>
        <sz val="8"/>
        <color theme="1"/>
        <rFont val="Arial"/>
        <family val="2"/>
      </rPr>
      <t>: En esta columna deben registrarse los "cargos" del devengado.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</si>
  <si>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EJERCIDO</t>
    </r>
    <r>
      <rPr>
        <sz val="8"/>
        <color theme="1"/>
        <rFont val="Arial"/>
        <family val="2"/>
      </rPr>
      <t>: En esta columna deben registrarse los "cargos" del ejercido. Este momento refleja la emisión de una cuenta por liquidar certificada o documento equivalente (solicitud de pago) debidamente aprobado por la autoridad competente.</t>
    </r>
  </si>
  <si>
    <r>
      <rPr>
        <b/>
        <sz val="8"/>
        <color indexed="8"/>
        <rFont val="Arial"/>
        <family val="2"/>
      </rPr>
      <t>PAGADO</t>
    </r>
    <r>
      <rPr>
        <sz val="8"/>
        <color theme="1"/>
        <rFont val="Arial"/>
        <family val="2"/>
      </rPr>
      <t>: Es el momento que refleja la cancelación total o parcial de las obligaciones de pago, que se concreta mediante el desembolso de efectivo o cualquier otro medio de pago.</t>
    </r>
  </si>
  <si>
    <r>
      <rPr>
        <b/>
        <sz val="8"/>
        <color indexed="8"/>
        <rFont val="Arial"/>
        <family val="2"/>
      </rPr>
      <t>SUBEJERCICIO</t>
    </r>
    <r>
      <rPr>
        <sz val="8"/>
        <color theme="1"/>
        <rFont val="Arial"/>
        <family val="2"/>
      </rPr>
      <t>: Modificado menos devengado.</t>
    </r>
  </si>
  <si>
    <r>
      <rPr>
        <b/>
        <sz val="8"/>
        <color indexed="8"/>
        <rFont val="Arial"/>
        <family val="2"/>
      </rPr>
      <t>COG</t>
    </r>
    <r>
      <rPr>
        <sz val="8"/>
        <color theme="1"/>
        <rFont val="Arial"/>
        <family val="2"/>
      </rPr>
      <t>: Para el llenado de este formato se debe utilizar a nivel de Capítulo y Concepto el Clasificador por Objeto del Gasto aprobado por el CONAC.</t>
    </r>
  </si>
  <si>
    <r>
      <rPr>
        <b/>
        <sz val="8"/>
        <color indexed="8"/>
        <rFont val="Arial"/>
        <family val="2"/>
      </rPr>
      <t>CFG</t>
    </r>
    <r>
      <rPr>
        <sz val="8"/>
        <color theme="1"/>
        <rFont val="Arial"/>
        <family val="2"/>
      </rPr>
      <t>: Para el llenado de este formato se debe utilizar el Clasificador Funcional aprobado por el CONAC a nivel de Finalidad y Función.</t>
    </r>
  </si>
  <si>
    <r>
      <rPr>
        <b/>
        <sz val="8"/>
        <color indexed="8"/>
        <rFont val="Arial"/>
        <family val="2"/>
      </rPr>
      <t>CA</t>
    </r>
    <r>
      <rPr>
        <sz val="8"/>
        <color theme="1"/>
        <rFont val="Arial"/>
        <family val="2"/>
      </rPr>
      <t>: De acuerdo a la Clasificación administrativa, publicada en el DOF del 7 de julio de 2011.</t>
    </r>
  </si>
  <si>
    <t>No se puede modificar en su contenido. Se imprime la pestaña del COG.</t>
  </si>
  <si>
    <t>Bajo protesta de decir verdad declaramos que los Estados Financieros y sus notas, son razonablemente correctos y son responsabilidad del emisor.</t>
  </si>
  <si>
    <t>_________________________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</si>
  <si>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</si>
  <si>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</si>
  <si>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</si>
  <si>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</si>
  <si>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</si>
  <si>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</si>
  <si>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</si>
  <si>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</si>
  <si>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</si>
  <si>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</si>
  <si>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</si>
  <si>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r>
      <t xml:space="preserve">   </t>
    </r>
    <r>
      <rPr>
        <b/>
        <sz val="8"/>
        <color indexed="8"/>
        <rFont val="Arial"/>
        <family val="2"/>
      </rPr>
      <t>CFF</t>
    </r>
    <r>
      <rPr>
        <sz val="8"/>
        <color indexed="8"/>
        <rFont val="Arial"/>
        <family val="2"/>
      </rPr>
      <t>: Se refiere al código asignado por el CONAC de acuerdo a la estructura del Clasificador por Fuente de Financiamiento. (DOF 2-ene-13)</t>
    </r>
  </si>
  <si>
    <t>2.4.2</t>
  </si>
  <si>
    <t>E.I.I.</t>
  </si>
  <si>
    <t>4.4.3-5056</t>
  </si>
  <si>
    <t>Servicios Personales</t>
  </si>
  <si>
    <t>Materiales y Suministros</t>
  </si>
  <si>
    <t>Servicios Generales</t>
  </si>
  <si>
    <t>Servicios Profesionales, Científicos y Técnicos y Otros Servicios</t>
  </si>
  <si>
    <t>Transferencias, Asignaciones, Subsidios y Otras Ayudas</t>
  </si>
  <si>
    <t>Transferencias a Fideicomisos, Mandatos y otros Análogos</t>
  </si>
  <si>
    <t>Bienes Muebles, Inmuebles e Intangibles</t>
  </si>
  <si>
    <t>Inversión Pública</t>
  </si>
  <si>
    <t>Inversiones Financiera y Otras Provisiones</t>
  </si>
  <si>
    <t>Participaciones y aportaciones</t>
  </si>
  <si>
    <t>Deuda Pública</t>
  </si>
  <si>
    <t>Director Administrativo
C.P José Isaac  Ortega Ramírez</t>
  </si>
  <si>
    <t>Director Cultural
Sr. Gerardo Enrique Partido Vite</t>
  </si>
  <si>
    <t>Fideicomiso Museo de la Ciudad de León
ESTADO ANALÍTICO DEL EJERCICIO DEL PRESUPUESTO DE EGRESOS
DEL 1 DE ENERO AL 31 DE DICIEMBRE DE 2017</t>
  </si>
  <si>
    <t>Fideicomiso Museo de la Ciudad de León
ESTADO ANALÍTICO DEL EJERCICIO DEL PRESUPUESTO DE EGRESOS
CLASIFICACIÓN POR OBJETO DEL GASTO (CAPÍTULO Y CONCEPTO)
DEL 1 DE ENERO AL 31 DE DICIEMBRE DE 2017</t>
  </si>
  <si>
    <t>Fideicomiso Museo de la Ciudad de León
ESTADO ANALÍTICO DEL EJERCICIO DEL PRESUPUESTO DE EGRESOS
CLASIFICACIÓN ECONÓMICA (POR TIPO DE GASTO)
DEL 1 DE ENERO AL 31 DE DICIEMBRE DE 2017</t>
  </si>
  <si>
    <t>Fideicomiso Museo de la Ciudad de León
ESTADO ANALÍTICO DEL EJERCICIO DEL PRESUPUESTO DE EGRESOS
CLASIFICACIÓN ADMINISTRATIVA
DEL 1 DE ENERO AL 31 DE DICIEMBRE DE 2017</t>
  </si>
  <si>
    <t>Fideicomiso Museo de la Ciudad de León
ESTADO ANALÍTICO DEL EJERCICIO DEL PRESUPUESTO DE EGRESOS
CLASIFICACIÓN FUNCIONAL (FINALIDAD Y FUNCIÓN)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</si>
</sst>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101">
    <xf numFmtId="0" fontId="0" fillId="0" borderId="0" xfId="0"/>
    <xf numFmtId="0" fontId="0" fillId="0" borderId="0" xfId="0" applyProtection="1"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4" borderId="9" xfId="9" applyFont="1" applyFill="1" applyBorder="1" applyAlignment="1">
      <alignment horizontal="center" vertical="center"/>
    </xf>
    <xf numFmtId="4" fontId="6" fillId="4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4" borderId="9" xfId="9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 wrapText="1" indent="1"/>
    </xf>
    <xf numFmtId="0" fontId="11" fillId="0" borderId="0" xfId="0" applyFont="1" applyAlignment="1">
      <alignment horizontal="left" vertical="center" wrapText="1" indent="1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0" fillId="0" borderId="0" xfId="0" applyFont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12" fillId="0" borderId="0" xfId="0" applyFont="1" applyAlignment="1">
      <alignment horizontal="justify" wrapText="1"/>
    </xf>
    <xf numFmtId="4" fontId="9" fillId="0" borderId="0" xfId="0" applyNumberFormat="1" applyFont="1" applyProtection="1">
      <protection locked="0"/>
    </xf>
    <xf numFmtId="4" fontId="9" fillId="0" borderId="8" xfId="0" applyNumberFormat="1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4" borderId="13" xfId="9" applyFont="1" applyFill="1" applyBorder="1" applyAlignment="1">
      <alignment horizontal="center" vertical="center" wrapText="1"/>
    </xf>
    <xf numFmtId="0" fontId="6" fillId="4" borderId="13" xfId="9" applyFont="1" applyFill="1" applyBorder="1" applyAlignment="1">
      <alignment horizontal="center" vertical="center"/>
    </xf>
    <xf numFmtId="4" fontId="6" fillId="4" borderId="13" xfId="9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 applyProtection="1">
      <alignment horizontal="right"/>
      <protection locked="0"/>
    </xf>
    <xf numFmtId="4" fontId="12" fillId="0" borderId="0" xfId="0" applyNumberFormat="1" applyFont="1" applyFill="1" applyBorder="1" applyAlignment="1" applyProtection="1">
      <alignment horizontal="right" wrapText="1"/>
      <protection locked="0"/>
    </xf>
    <xf numFmtId="4" fontId="13" fillId="0" borderId="0" xfId="0" applyNumberFormat="1" applyFont="1" applyFill="1" applyBorder="1" applyAlignment="1" applyProtection="1">
      <alignment horizontal="right" wrapText="1"/>
      <protection locked="0"/>
    </xf>
    <xf numFmtId="4" fontId="13" fillId="0" borderId="3" xfId="0" applyNumberFormat="1" applyFont="1" applyFill="1" applyBorder="1" applyAlignment="1" applyProtection="1">
      <alignment horizontal="right"/>
      <protection locked="0"/>
    </xf>
    <xf numFmtId="0" fontId="11" fillId="0" borderId="1" xfId="0" applyFont="1" applyBorder="1" applyProtection="1">
      <protection locked="0"/>
    </xf>
    <xf numFmtId="4" fontId="9" fillId="0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4" fontId="11" fillId="0" borderId="5" xfId="0" applyNumberFormat="1" applyFont="1" applyFill="1" applyBorder="1" applyAlignment="1" applyProtection="1">
      <alignment horizontal="right"/>
      <protection locked="0"/>
    </xf>
    <xf numFmtId="0" fontId="11" fillId="0" borderId="6" xfId="0" applyFont="1" applyBorder="1" applyProtection="1">
      <protection locked="0"/>
    </xf>
    <xf numFmtId="0" fontId="11" fillId="0" borderId="7" xfId="0" applyFont="1" applyBorder="1" applyProtection="1">
      <protection locked="0"/>
    </xf>
    <xf numFmtId="4" fontId="12" fillId="0" borderId="7" xfId="0" applyNumberFormat="1" applyFont="1" applyFill="1" applyBorder="1" applyAlignment="1" applyProtection="1">
      <alignment horizontal="right" wrapText="1"/>
      <protection locked="0"/>
    </xf>
    <xf numFmtId="4" fontId="11" fillId="0" borderId="7" xfId="0" applyNumberFormat="1" applyFont="1" applyBorder="1" applyProtection="1">
      <protection locked="0"/>
    </xf>
    <xf numFmtId="4" fontId="11" fillId="0" borderId="8" xfId="0" applyNumberFormat="1" applyFont="1" applyFill="1" applyBorder="1" applyAlignment="1" applyProtection="1">
      <alignment horizontal="right"/>
      <protection locked="0"/>
    </xf>
    <xf numFmtId="4" fontId="11" fillId="0" borderId="5" xfId="0" applyNumberFormat="1" applyFont="1" applyBorder="1" applyProtection="1">
      <protection locked="0"/>
    </xf>
    <xf numFmtId="0" fontId="6" fillId="0" borderId="3" xfId="8" applyFont="1" applyBorder="1" applyAlignment="1" applyProtection="1">
      <alignment horizontal="center" vertical="top"/>
    </xf>
    <xf numFmtId="0" fontId="10" fillId="0" borderId="3" xfId="9" applyFont="1" applyFill="1" applyBorder="1" applyAlignment="1" applyProtection="1"/>
    <xf numFmtId="0" fontId="10" fillId="0" borderId="3" xfId="9" applyFont="1" applyFill="1" applyBorder="1" applyAlignment="1" applyProtection="1">
      <alignment horizontal="left"/>
    </xf>
    <xf numFmtId="0" fontId="11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4" fontId="11" fillId="0" borderId="8" xfId="0" applyNumberFormat="1" applyFont="1" applyBorder="1" applyProtection="1">
      <protection locked="0"/>
    </xf>
    <xf numFmtId="0" fontId="6" fillId="4" borderId="10" xfId="9" applyFont="1" applyFill="1" applyBorder="1" applyAlignment="1" applyProtection="1">
      <alignment horizontal="center" vertical="center" wrapText="1"/>
      <protection locked="0"/>
    </xf>
    <xf numFmtId="0" fontId="6" fillId="4" borderId="11" xfId="9" applyFont="1" applyFill="1" applyBorder="1" applyAlignment="1" applyProtection="1">
      <alignment horizontal="center" vertical="center" wrapText="1"/>
      <protection locked="0"/>
    </xf>
    <xf numFmtId="0" fontId="6" fillId="4" borderId="1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I1" zoomScale="154" zoomScaleNormal="154" workbookViewId="0">
      <selection activeCell="L3" sqref="L3"/>
    </sheetView>
  </sheetViews>
  <sheetFormatPr baseColWidth="10" defaultColWidth="12" defaultRowHeight="10.199999999999999" x14ac:dyDescent="0.2"/>
  <cols>
    <col min="1" max="3" width="4.85546875" style="46" customWidth="1"/>
    <col min="4" max="5" width="9.140625" style="46" customWidth="1"/>
    <col min="6" max="6" width="8.140625" style="46" bestFit="1" customWidth="1"/>
    <col min="7" max="7" width="72.85546875" style="45" customWidth="1"/>
    <col min="8" max="8" width="18.28515625" style="45" customWidth="1"/>
    <col min="9" max="9" width="16.7109375" style="45" customWidth="1"/>
    <col min="10" max="15" width="18.28515625" style="45" customWidth="1"/>
    <col min="16" max="16384" width="12" style="45"/>
  </cols>
  <sheetData>
    <row r="1" spans="1:15" ht="35.1" customHeight="1" x14ac:dyDescent="0.2">
      <c r="A1" s="98" t="s">
        <v>193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</row>
    <row r="2" spans="1:15" ht="24.9" customHeight="1" x14ac:dyDescent="0.2">
      <c r="A2" s="35" t="s">
        <v>0</v>
      </c>
      <c r="B2" s="41" t="s">
        <v>1</v>
      </c>
      <c r="C2" s="35" t="s">
        <v>13</v>
      </c>
      <c r="D2" s="41" t="s">
        <v>2</v>
      </c>
      <c r="E2" s="35" t="s">
        <v>16</v>
      </c>
      <c r="F2" s="35" t="s">
        <v>3</v>
      </c>
      <c r="G2" s="35" t="s">
        <v>4</v>
      </c>
      <c r="H2" s="36" t="s">
        <v>5</v>
      </c>
      <c r="I2" s="36" t="s">
        <v>143</v>
      </c>
      <c r="J2" s="36" t="s">
        <v>6</v>
      </c>
      <c r="K2" s="36" t="s">
        <v>7</v>
      </c>
      <c r="L2" s="36" t="s">
        <v>8</v>
      </c>
      <c r="M2" s="36" t="s">
        <v>9</v>
      </c>
      <c r="N2" s="36" t="s">
        <v>10</v>
      </c>
      <c r="O2" s="36" t="s">
        <v>11</v>
      </c>
    </row>
    <row r="3" spans="1:15" x14ac:dyDescent="0.2">
      <c r="A3" s="3">
        <v>900001</v>
      </c>
      <c r="B3" s="91"/>
      <c r="C3" s="92"/>
      <c r="D3" s="92"/>
      <c r="E3" s="92"/>
      <c r="F3" s="93"/>
      <c r="G3" s="4" t="s">
        <v>12</v>
      </c>
      <c r="H3" s="5">
        <f t="shared" ref="H3:N3" si="0">+H4+H12+H22+H32+H40+H50+H54+H62+H66</f>
        <v>3089668.33</v>
      </c>
      <c r="I3" s="5">
        <f t="shared" si="0"/>
        <v>0</v>
      </c>
      <c r="J3" s="5">
        <f t="shared" si="0"/>
        <v>3089668.3300000005</v>
      </c>
      <c r="K3" s="5">
        <f t="shared" si="0"/>
        <v>3089668.33</v>
      </c>
      <c r="L3" s="5">
        <f t="shared" si="0"/>
        <v>2779938.12</v>
      </c>
      <c r="M3" s="5">
        <f t="shared" si="0"/>
        <v>2779938.12</v>
      </c>
      <c r="N3" s="5">
        <f t="shared" si="0"/>
        <v>2779938.12</v>
      </c>
      <c r="O3" s="6">
        <f>+J3-L3</f>
        <v>309730.21000000043</v>
      </c>
    </row>
    <row r="4" spans="1:15" x14ac:dyDescent="0.2">
      <c r="A4" s="94" t="s">
        <v>177</v>
      </c>
      <c r="B4" s="94" t="s">
        <v>178</v>
      </c>
      <c r="C4" s="94">
        <v>4</v>
      </c>
      <c r="D4" s="94" t="s">
        <v>179</v>
      </c>
      <c r="E4" s="94">
        <v>1</v>
      </c>
      <c r="F4" s="95">
        <v>1000</v>
      </c>
      <c r="G4" s="72" t="s">
        <v>180</v>
      </c>
      <c r="H4" s="12">
        <f>+H5+H6+H7+H8+H9+H10+H11</f>
        <v>2063691.8501092801</v>
      </c>
      <c r="I4" s="12">
        <f>+I5+I6+I7+I8+I9+I10+I11</f>
        <v>-18792</v>
      </c>
      <c r="J4" s="12">
        <f>+J5+J6+J7+J8+J9+J10+J11</f>
        <v>2044899.8501092801</v>
      </c>
      <c r="K4" s="12">
        <f t="shared" ref="K4:N4" si="1">+K5+K6+K7+K8+K9+K10+K11</f>
        <v>2063691.8501092801</v>
      </c>
      <c r="L4" s="12">
        <f t="shared" si="1"/>
        <v>1824124.5899999999</v>
      </c>
      <c r="M4" s="12">
        <f t="shared" si="1"/>
        <v>1824124.5899999999</v>
      </c>
      <c r="N4" s="12">
        <f t="shared" si="1"/>
        <v>1824124.5899999999</v>
      </c>
      <c r="O4" s="13">
        <f>+J4-L4</f>
        <v>220775.26010928024</v>
      </c>
    </row>
    <row r="5" spans="1:15" x14ac:dyDescent="0.2">
      <c r="A5" s="94" t="s">
        <v>177</v>
      </c>
      <c r="B5" s="94" t="s">
        <v>178</v>
      </c>
      <c r="C5" s="94">
        <v>4</v>
      </c>
      <c r="D5" s="94" t="s">
        <v>179</v>
      </c>
      <c r="E5" s="94">
        <v>1</v>
      </c>
      <c r="F5" s="94">
        <v>1100</v>
      </c>
      <c r="G5" s="82" t="s">
        <v>60</v>
      </c>
      <c r="H5" s="83">
        <v>1298820.6591360001</v>
      </c>
      <c r="I5" s="83">
        <v>0</v>
      </c>
      <c r="J5" s="83">
        <v>1298820.6591360001</v>
      </c>
      <c r="K5" s="83">
        <v>1298820.6591360001</v>
      </c>
      <c r="L5" s="83">
        <v>1201146.45</v>
      </c>
      <c r="M5" s="83">
        <v>1201146.45</v>
      </c>
      <c r="N5" s="83">
        <v>1201146.45</v>
      </c>
      <c r="O5" s="90">
        <f>+J5-L5</f>
        <v>97674.209136000136</v>
      </c>
    </row>
    <row r="6" spans="1:15" x14ac:dyDescent="0.2">
      <c r="A6" s="94" t="s">
        <v>177</v>
      </c>
      <c r="B6" s="94" t="s">
        <v>178</v>
      </c>
      <c r="C6" s="94">
        <v>4</v>
      </c>
      <c r="D6" s="94" t="s">
        <v>179</v>
      </c>
      <c r="E6" s="94">
        <v>1</v>
      </c>
      <c r="F6" s="94">
        <v>1200</v>
      </c>
      <c r="G6" s="82" t="s">
        <v>61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0</v>
      </c>
      <c r="N6" s="83">
        <v>0</v>
      </c>
      <c r="O6" s="90">
        <f t="shared" ref="O6:O69" si="2">+J6-L6</f>
        <v>0</v>
      </c>
    </row>
    <row r="7" spans="1:15" x14ac:dyDescent="0.2">
      <c r="A7" s="94" t="s">
        <v>177</v>
      </c>
      <c r="B7" s="94" t="s">
        <v>178</v>
      </c>
      <c r="C7" s="94">
        <v>4</v>
      </c>
      <c r="D7" s="94" t="s">
        <v>179</v>
      </c>
      <c r="E7" s="94">
        <v>1</v>
      </c>
      <c r="F7" s="94">
        <v>1300</v>
      </c>
      <c r="G7" s="82" t="s">
        <v>62</v>
      </c>
      <c r="H7" s="83">
        <v>204549.20431087998</v>
      </c>
      <c r="I7" s="83">
        <v>0</v>
      </c>
      <c r="J7" s="83">
        <v>204549.20431087998</v>
      </c>
      <c r="K7" s="83">
        <v>204549.20431087998</v>
      </c>
      <c r="L7" s="83">
        <v>183917.68</v>
      </c>
      <c r="M7" s="83">
        <v>183917.68</v>
      </c>
      <c r="N7" s="83">
        <v>183917.68</v>
      </c>
      <c r="O7" s="90">
        <f t="shared" si="2"/>
        <v>20631.524310879991</v>
      </c>
    </row>
    <row r="8" spans="1:15" x14ac:dyDescent="0.2">
      <c r="A8" s="94" t="s">
        <v>177</v>
      </c>
      <c r="B8" s="94" t="s">
        <v>178</v>
      </c>
      <c r="C8" s="94">
        <v>4</v>
      </c>
      <c r="D8" s="94" t="s">
        <v>179</v>
      </c>
      <c r="E8" s="94">
        <v>1</v>
      </c>
      <c r="F8" s="94">
        <v>1400</v>
      </c>
      <c r="G8" s="82" t="s">
        <v>63</v>
      </c>
      <c r="H8" s="83">
        <v>376953.49</v>
      </c>
      <c r="I8" s="83">
        <v>0</v>
      </c>
      <c r="J8" s="83">
        <v>376953.49</v>
      </c>
      <c r="K8" s="83">
        <v>376953.49</v>
      </c>
      <c r="L8" s="83">
        <v>279631.46999999997</v>
      </c>
      <c r="M8" s="83">
        <v>279631.46999999997</v>
      </c>
      <c r="N8" s="83">
        <v>279631.46999999997</v>
      </c>
      <c r="O8" s="90">
        <f t="shared" si="2"/>
        <v>97322.020000000019</v>
      </c>
    </row>
    <row r="9" spans="1:15" x14ac:dyDescent="0.2">
      <c r="A9" s="94" t="s">
        <v>177</v>
      </c>
      <c r="B9" s="94" t="s">
        <v>178</v>
      </c>
      <c r="C9" s="94">
        <v>4</v>
      </c>
      <c r="D9" s="94" t="s">
        <v>179</v>
      </c>
      <c r="E9" s="94">
        <v>1</v>
      </c>
      <c r="F9" s="94">
        <v>1500</v>
      </c>
      <c r="G9" s="82" t="s">
        <v>64</v>
      </c>
      <c r="H9" s="83">
        <v>183368.49666239996</v>
      </c>
      <c r="I9" s="83">
        <v>-18792</v>
      </c>
      <c r="J9" s="83">
        <v>164576.49666239996</v>
      </c>
      <c r="K9" s="83">
        <v>183368.49666239996</v>
      </c>
      <c r="L9" s="83">
        <v>159428.99</v>
      </c>
      <c r="M9" s="83">
        <v>159428.99</v>
      </c>
      <c r="N9" s="83">
        <v>159428.99</v>
      </c>
      <c r="O9" s="90">
        <f t="shared" si="2"/>
        <v>5147.5066623999737</v>
      </c>
    </row>
    <row r="10" spans="1:15" x14ac:dyDescent="0.2">
      <c r="A10" s="94" t="s">
        <v>177</v>
      </c>
      <c r="B10" s="94" t="s">
        <v>178</v>
      </c>
      <c r="C10" s="94">
        <v>4</v>
      </c>
      <c r="D10" s="94" t="s">
        <v>179</v>
      </c>
      <c r="E10" s="94">
        <v>1</v>
      </c>
      <c r="F10" s="94">
        <v>1600</v>
      </c>
      <c r="G10" s="82" t="s">
        <v>65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90">
        <f t="shared" si="2"/>
        <v>0</v>
      </c>
    </row>
    <row r="11" spans="1:15" x14ac:dyDescent="0.2">
      <c r="A11" s="94" t="s">
        <v>177</v>
      </c>
      <c r="B11" s="94" t="s">
        <v>178</v>
      </c>
      <c r="C11" s="94">
        <v>4</v>
      </c>
      <c r="D11" s="94" t="s">
        <v>179</v>
      </c>
      <c r="E11" s="94">
        <v>1</v>
      </c>
      <c r="F11" s="94">
        <v>1700</v>
      </c>
      <c r="G11" s="82" t="s">
        <v>66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90">
        <f t="shared" si="2"/>
        <v>0</v>
      </c>
    </row>
    <row r="12" spans="1:15" x14ac:dyDescent="0.2">
      <c r="A12" s="94" t="s">
        <v>177</v>
      </c>
      <c r="B12" s="94" t="s">
        <v>178</v>
      </c>
      <c r="C12" s="94">
        <v>4</v>
      </c>
      <c r="D12" s="94" t="s">
        <v>179</v>
      </c>
      <c r="E12" s="94">
        <v>1</v>
      </c>
      <c r="F12" s="95">
        <v>2000</v>
      </c>
      <c r="G12" s="72" t="s">
        <v>181</v>
      </c>
      <c r="H12" s="12">
        <f>+H13+H14+H15+H16+H17+H18+H19+H20+H21</f>
        <v>180972.91999999998</v>
      </c>
      <c r="I12" s="12">
        <f t="shared" ref="I12:N12" si="3">+I13+I14+I15+I16+I17+I18+I19+I20+I21</f>
        <v>-16000</v>
      </c>
      <c r="J12" s="12">
        <f t="shared" si="3"/>
        <v>164972.91999999998</v>
      </c>
      <c r="K12" s="12">
        <f t="shared" si="3"/>
        <v>180972.91999999998</v>
      </c>
      <c r="L12" s="12">
        <f t="shared" si="3"/>
        <v>137439.25</v>
      </c>
      <c r="M12" s="12">
        <f t="shared" si="3"/>
        <v>137439.25</v>
      </c>
      <c r="N12" s="12">
        <f t="shared" si="3"/>
        <v>137439.25</v>
      </c>
      <c r="O12" s="13">
        <f t="shared" si="2"/>
        <v>27533.669999999984</v>
      </c>
    </row>
    <row r="13" spans="1:15" x14ac:dyDescent="0.2">
      <c r="A13" s="94" t="s">
        <v>177</v>
      </c>
      <c r="B13" s="94" t="s">
        <v>178</v>
      </c>
      <c r="C13" s="94">
        <v>4</v>
      </c>
      <c r="D13" s="94" t="s">
        <v>179</v>
      </c>
      <c r="E13" s="94">
        <v>1</v>
      </c>
      <c r="F13" s="94">
        <v>2100</v>
      </c>
      <c r="G13" s="82" t="s">
        <v>68</v>
      </c>
      <c r="H13" s="83">
        <v>131972.91999999998</v>
      </c>
      <c r="I13" s="83">
        <v>7000</v>
      </c>
      <c r="J13" s="83">
        <v>138972.91999999998</v>
      </c>
      <c r="K13" s="83">
        <v>131972.91999999998</v>
      </c>
      <c r="L13" s="83">
        <v>127533.07</v>
      </c>
      <c r="M13" s="83">
        <v>127533.07</v>
      </c>
      <c r="N13" s="83">
        <v>127533.07</v>
      </c>
      <c r="O13" s="90">
        <f t="shared" si="2"/>
        <v>11439.849999999977</v>
      </c>
    </row>
    <row r="14" spans="1:15" x14ac:dyDescent="0.2">
      <c r="A14" s="94" t="s">
        <v>177</v>
      </c>
      <c r="B14" s="94" t="s">
        <v>178</v>
      </c>
      <c r="C14" s="94">
        <v>4</v>
      </c>
      <c r="D14" s="94" t="s">
        <v>179</v>
      </c>
      <c r="E14" s="94">
        <v>1</v>
      </c>
      <c r="F14" s="94">
        <v>2200</v>
      </c>
      <c r="G14" s="82" t="s">
        <v>69</v>
      </c>
      <c r="H14" s="83">
        <v>3000</v>
      </c>
      <c r="I14" s="83">
        <v>0</v>
      </c>
      <c r="J14" s="83">
        <v>3000</v>
      </c>
      <c r="K14" s="83">
        <v>3000</v>
      </c>
      <c r="L14" s="83">
        <v>1075</v>
      </c>
      <c r="M14" s="83">
        <v>1075</v>
      </c>
      <c r="N14" s="83">
        <v>1075</v>
      </c>
      <c r="O14" s="90">
        <f t="shared" si="2"/>
        <v>1925</v>
      </c>
    </row>
    <row r="15" spans="1:15" x14ac:dyDescent="0.2">
      <c r="A15" s="94" t="s">
        <v>177</v>
      </c>
      <c r="B15" s="94" t="s">
        <v>178</v>
      </c>
      <c r="C15" s="94">
        <v>4</v>
      </c>
      <c r="D15" s="94" t="s">
        <v>179</v>
      </c>
      <c r="E15" s="94">
        <v>1</v>
      </c>
      <c r="F15" s="94">
        <v>2300</v>
      </c>
      <c r="G15" s="82" t="s">
        <v>70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90">
        <f t="shared" si="2"/>
        <v>0</v>
      </c>
    </row>
    <row r="16" spans="1:15" x14ac:dyDescent="0.2">
      <c r="A16" s="94" t="s">
        <v>177</v>
      </c>
      <c r="B16" s="94" t="s">
        <v>178</v>
      </c>
      <c r="C16" s="94">
        <v>4</v>
      </c>
      <c r="D16" s="94" t="s">
        <v>179</v>
      </c>
      <c r="E16" s="94">
        <v>1</v>
      </c>
      <c r="F16" s="94">
        <v>2400</v>
      </c>
      <c r="G16" s="82" t="s">
        <v>71</v>
      </c>
      <c r="H16" s="83">
        <v>22000</v>
      </c>
      <c r="I16" s="83">
        <v>-3000</v>
      </c>
      <c r="J16" s="83">
        <v>19000</v>
      </c>
      <c r="K16" s="83">
        <v>22000</v>
      </c>
      <c r="L16" s="83">
        <v>8831.18</v>
      </c>
      <c r="M16" s="83">
        <v>8831.18</v>
      </c>
      <c r="N16" s="83">
        <v>8831.18</v>
      </c>
      <c r="O16" s="90">
        <f t="shared" si="2"/>
        <v>10168.82</v>
      </c>
    </row>
    <row r="17" spans="1:15" x14ac:dyDescent="0.2">
      <c r="A17" s="94" t="s">
        <v>177</v>
      </c>
      <c r="B17" s="94" t="s">
        <v>178</v>
      </c>
      <c r="C17" s="94">
        <v>4</v>
      </c>
      <c r="D17" s="94" t="s">
        <v>179</v>
      </c>
      <c r="E17" s="94">
        <v>1</v>
      </c>
      <c r="F17" s="94">
        <v>2500</v>
      </c>
      <c r="G17" s="82" t="s">
        <v>72</v>
      </c>
      <c r="H17" s="83">
        <v>20000</v>
      </c>
      <c r="I17" s="83">
        <v>-20000</v>
      </c>
      <c r="J17" s="83">
        <v>0</v>
      </c>
      <c r="K17" s="83">
        <v>20000</v>
      </c>
      <c r="L17" s="83">
        <v>0</v>
      </c>
      <c r="M17" s="83">
        <v>0</v>
      </c>
      <c r="N17" s="83">
        <v>0</v>
      </c>
      <c r="O17" s="90">
        <f t="shared" si="2"/>
        <v>0</v>
      </c>
    </row>
    <row r="18" spans="1:15" x14ac:dyDescent="0.2">
      <c r="A18" s="94" t="s">
        <v>177</v>
      </c>
      <c r="B18" s="94" t="s">
        <v>178</v>
      </c>
      <c r="C18" s="94">
        <v>4</v>
      </c>
      <c r="D18" s="94" t="s">
        <v>179</v>
      </c>
      <c r="E18" s="94">
        <v>1</v>
      </c>
      <c r="F18" s="94">
        <v>2600</v>
      </c>
      <c r="G18" s="82" t="s">
        <v>73</v>
      </c>
      <c r="H18" s="83">
        <v>0</v>
      </c>
      <c r="I18" s="83">
        <v>0</v>
      </c>
      <c r="J18" s="83">
        <v>0</v>
      </c>
      <c r="K18" s="83">
        <v>0</v>
      </c>
      <c r="L18" s="83">
        <v>0</v>
      </c>
      <c r="M18" s="83">
        <v>0</v>
      </c>
      <c r="N18" s="83">
        <v>0</v>
      </c>
      <c r="O18" s="90">
        <f t="shared" si="2"/>
        <v>0</v>
      </c>
    </row>
    <row r="19" spans="1:15" x14ac:dyDescent="0.2">
      <c r="A19" s="94" t="s">
        <v>177</v>
      </c>
      <c r="B19" s="94" t="s">
        <v>178</v>
      </c>
      <c r="C19" s="94">
        <v>4</v>
      </c>
      <c r="D19" s="94" t="s">
        <v>179</v>
      </c>
      <c r="E19" s="94">
        <v>1</v>
      </c>
      <c r="F19" s="94">
        <v>2700</v>
      </c>
      <c r="G19" s="82" t="s">
        <v>74</v>
      </c>
      <c r="H19" s="83">
        <v>4000.0000000000005</v>
      </c>
      <c r="I19" s="83">
        <v>0</v>
      </c>
      <c r="J19" s="83">
        <v>4000.0000000000005</v>
      </c>
      <c r="K19" s="83">
        <v>4000.0000000000005</v>
      </c>
      <c r="L19" s="83">
        <v>0</v>
      </c>
      <c r="M19" s="83">
        <v>0</v>
      </c>
      <c r="N19" s="83">
        <v>0</v>
      </c>
      <c r="O19" s="90">
        <f t="shared" si="2"/>
        <v>4000.0000000000005</v>
      </c>
    </row>
    <row r="20" spans="1:15" x14ac:dyDescent="0.2">
      <c r="A20" s="94" t="s">
        <v>177</v>
      </c>
      <c r="B20" s="94" t="s">
        <v>178</v>
      </c>
      <c r="C20" s="94">
        <v>4</v>
      </c>
      <c r="D20" s="94" t="s">
        <v>179</v>
      </c>
      <c r="E20" s="94">
        <v>1</v>
      </c>
      <c r="F20" s="94">
        <v>2800</v>
      </c>
      <c r="G20" s="82" t="s">
        <v>75</v>
      </c>
      <c r="H20" s="83">
        <v>0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90">
        <f t="shared" si="2"/>
        <v>0</v>
      </c>
    </row>
    <row r="21" spans="1:15" x14ac:dyDescent="0.2">
      <c r="A21" s="94" t="s">
        <v>177</v>
      </c>
      <c r="B21" s="94" t="s">
        <v>178</v>
      </c>
      <c r="C21" s="94">
        <v>4</v>
      </c>
      <c r="D21" s="94" t="s">
        <v>179</v>
      </c>
      <c r="E21" s="94">
        <v>1</v>
      </c>
      <c r="F21" s="94">
        <v>2900</v>
      </c>
      <c r="G21" s="82" t="s">
        <v>76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90">
        <f t="shared" si="2"/>
        <v>0</v>
      </c>
    </row>
    <row r="22" spans="1:15" x14ac:dyDescent="0.2">
      <c r="A22" s="94" t="s">
        <v>177</v>
      </c>
      <c r="B22" s="94" t="s">
        <v>178</v>
      </c>
      <c r="C22" s="94">
        <v>4</v>
      </c>
      <c r="D22" s="94" t="s">
        <v>179</v>
      </c>
      <c r="E22" s="94">
        <v>1</v>
      </c>
      <c r="F22" s="95">
        <v>3000</v>
      </c>
      <c r="G22" s="72" t="s">
        <v>182</v>
      </c>
      <c r="H22" s="12">
        <f t="shared" ref="H22:N22" si="4">+H23+H24+H25+H26+H27+H28+H29+H30+H31</f>
        <v>699065.97853054595</v>
      </c>
      <c r="I22" s="12">
        <f t="shared" si="4"/>
        <v>-33755.270000000004</v>
      </c>
      <c r="J22" s="12">
        <f t="shared" si="4"/>
        <v>665310.70853054605</v>
      </c>
      <c r="K22" s="12">
        <f t="shared" si="4"/>
        <v>699065.97853054595</v>
      </c>
      <c r="L22" s="12">
        <f t="shared" si="4"/>
        <v>607286.97000000009</v>
      </c>
      <c r="M22" s="12">
        <f t="shared" si="4"/>
        <v>607286.97000000009</v>
      </c>
      <c r="N22" s="12">
        <f t="shared" si="4"/>
        <v>607286.97000000009</v>
      </c>
      <c r="O22" s="13">
        <f t="shared" si="2"/>
        <v>58023.738530545961</v>
      </c>
    </row>
    <row r="23" spans="1:15" x14ac:dyDescent="0.2">
      <c r="A23" s="94" t="s">
        <v>177</v>
      </c>
      <c r="B23" s="94" t="s">
        <v>178</v>
      </c>
      <c r="C23" s="94">
        <v>4</v>
      </c>
      <c r="D23" s="94" t="s">
        <v>179</v>
      </c>
      <c r="E23" s="94">
        <v>1</v>
      </c>
      <c r="F23" s="94">
        <v>3100</v>
      </c>
      <c r="G23" s="82" t="s">
        <v>78</v>
      </c>
      <c r="H23" s="83">
        <v>158160</v>
      </c>
      <c r="I23" s="83">
        <v>-4255.2700000000004</v>
      </c>
      <c r="J23" s="83">
        <v>153904.72999999998</v>
      </c>
      <c r="K23" s="83">
        <v>158160</v>
      </c>
      <c r="L23" s="83">
        <v>145583.87</v>
      </c>
      <c r="M23" s="83">
        <v>145583.87</v>
      </c>
      <c r="N23" s="83">
        <v>145583.87</v>
      </c>
      <c r="O23" s="90">
        <f t="shared" si="2"/>
        <v>8320.859999999986</v>
      </c>
    </row>
    <row r="24" spans="1:15" x14ac:dyDescent="0.2">
      <c r="A24" s="94" t="s">
        <v>177</v>
      </c>
      <c r="B24" s="94" t="s">
        <v>178</v>
      </c>
      <c r="C24" s="94">
        <v>4</v>
      </c>
      <c r="D24" s="94" t="s">
        <v>179</v>
      </c>
      <c r="E24" s="94">
        <v>1</v>
      </c>
      <c r="F24" s="94">
        <v>3200</v>
      </c>
      <c r="G24" s="82" t="s">
        <v>79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3">
        <v>0</v>
      </c>
      <c r="O24" s="90">
        <f t="shared" si="2"/>
        <v>0</v>
      </c>
    </row>
    <row r="25" spans="1:15" x14ac:dyDescent="0.2">
      <c r="A25" s="94" t="s">
        <v>177</v>
      </c>
      <c r="B25" s="94" t="s">
        <v>178</v>
      </c>
      <c r="C25" s="94">
        <v>4</v>
      </c>
      <c r="D25" s="94" t="s">
        <v>179</v>
      </c>
      <c r="E25" s="94">
        <v>1</v>
      </c>
      <c r="F25" s="94">
        <v>3300</v>
      </c>
      <c r="G25" s="82" t="s">
        <v>183</v>
      </c>
      <c r="H25" s="83">
        <v>189597.64999999997</v>
      </c>
      <c r="I25" s="83">
        <v>-34500</v>
      </c>
      <c r="J25" s="83">
        <v>155097.64999999997</v>
      </c>
      <c r="K25" s="83">
        <v>189597.64999999997</v>
      </c>
      <c r="L25" s="83">
        <v>146171.91</v>
      </c>
      <c r="M25" s="83">
        <v>146171.91</v>
      </c>
      <c r="N25" s="83">
        <v>146171.91</v>
      </c>
      <c r="O25" s="90">
        <f t="shared" si="2"/>
        <v>8925.7399999999616</v>
      </c>
    </row>
    <row r="26" spans="1:15" x14ac:dyDescent="0.2">
      <c r="A26" s="94" t="s">
        <v>177</v>
      </c>
      <c r="B26" s="94" t="s">
        <v>178</v>
      </c>
      <c r="C26" s="94">
        <v>4</v>
      </c>
      <c r="D26" s="94" t="s">
        <v>179</v>
      </c>
      <c r="E26" s="94">
        <v>1</v>
      </c>
      <c r="F26" s="94">
        <v>3400</v>
      </c>
      <c r="G26" s="82" t="s">
        <v>81</v>
      </c>
      <c r="H26" s="83">
        <v>135594</v>
      </c>
      <c r="I26" s="83">
        <v>9860</v>
      </c>
      <c r="J26" s="83">
        <v>145454</v>
      </c>
      <c r="K26" s="83">
        <v>135594</v>
      </c>
      <c r="L26" s="83">
        <v>108835.09</v>
      </c>
      <c r="M26" s="83">
        <v>108835.09</v>
      </c>
      <c r="N26" s="83">
        <v>108835.09</v>
      </c>
      <c r="O26" s="90">
        <f t="shared" si="2"/>
        <v>36618.910000000003</v>
      </c>
    </row>
    <row r="27" spans="1:15" x14ac:dyDescent="0.2">
      <c r="A27" s="94" t="s">
        <v>177</v>
      </c>
      <c r="B27" s="94" t="s">
        <v>178</v>
      </c>
      <c r="C27" s="94">
        <v>4</v>
      </c>
      <c r="D27" s="94" t="s">
        <v>179</v>
      </c>
      <c r="E27" s="94">
        <v>1</v>
      </c>
      <c r="F27" s="94">
        <v>3500</v>
      </c>
      <c r="G27" s="82" t="s">
        <v>82</v>
      </c>
      <c r="H27" s="83">
        <v>106359</v>
      </c>
      <c r="I27" s="83">
        <v>19928.22</v>
      </c>
      <c r="J27" s="83">
        <v>126287.22</v>
      </c>
      <c r="K27" s="83">
        <v>106359</v>
      </c>
      <c r="L27" s="83">
        <v>126155.02</v>
      </c>
      <c r="M27" s="83">
        <v>126155.02</v>
      </c>
      <c r="N27" s="83">
        <v>126155.02</v>
      </c>
      <c r="O27" s="90">
        <f t="shared" si="2"/>
        <v>132.19999999999709</v>
      </c>
    </row>
    <row r="28" spans="1:15" x14ac:dyDescent="0.2">
      <c r="A28" s="94" t="s">
        <v>177</v>
      </c>
      <c r="B28" s="94" t="s">
        <v>178</v>
      </c>
      <c r="C28" s="94">
        <v>4</v>
      </c>
      <c r="D28" s="94" t="s">
        <v>179</v>
      </c>
      <c r="E28" s="94">
        <v>1</v>
      </c>
      <c r="F28" s="94">
        <v>3600</v>
      </c>
      <c r="G28" s="82" t="s">
        <v>83</v>
      </c>
      <c r="H28" s="83">
        <v>45000</v>
      </c>
      <c r="I28" s="83">
        <v>-2311.37</v>
      </c>
      <c r="J28" s="83">
        <v>42688.63</v>
      </c>
      <c r="K28" s="83">
        <v>45000</v>
      </c>
      <c r="L28" s="83">
        <v>42212.93</v>
      </c>
      <c r="M28" s="83">
        <v>42212.93</v>
      </c>
      <c r="N28" s="83">
        <v>42212.93</v>
      </c>
      <c r="O28" s="90">
        <f t="shared" si="2"/>
        <v>475.69999999999709</v>
      </c>
    </row>
    <row r="29" spans="1:15" x14ac:dyDescent="0.2">
      <c r="A29" s="94" t="s">
        <v>177</v>
      </c>
      <c r="B29" s="94" t="s">
        <v>178</v>
      </c>
      <c r="C29" s="94">
        <v>4</v>
      </c>
      <c r="D29" s="94" t="s">
        <v>179</v>
      </c>
      <c r="E29" s="94">
        <v>1</v>
      </c>
      <c r="F29" s="94">
        <v>3700</v>
      </c>
      <c r="G29" s="82" t="s">
        <v>84</v>
      </c>
      <c r="H29" s="83">
        <v>12073.333333333332</v>
      </c>
      <c r="I29" s="83">
        <v>-9901</v>
      </c>
      <c r="J29" s="83">
        <v>2172.3333333333321</v>
      </c>
      <c r="K29" s="83">
        <v>12073.333333333332</v>
      </c>
      <c r="L29" s="83">
        <v>2172</v>
      </c>
      <c r="M29" s="83">
        <v>2172</v>
      </c>
      <c r="N29" s="83">
        <v>2172</v>
      </c>
      <c r="O29" s="90">
        <f t="shared" si="2"/>
        <v>0.33333333333212067</v>
      </c>
    </row>
    <row r="30" spans="1:15" x14ac:dyDescent="0.2">
      <c r="A30" s="94" t="s">
        <v>177</v>
      </c>
      <c r="B30" s="94" t="s">
        <v>178</v>
      </c>
      <c r="C30" s="94">
        <v>4</v>
      </c>
      <c r="D30" s="94" t="s">
        <v>179</v>
      </c>
      <c r="E30" s="94">
        <v>1</v>
      </c>
      <c r="F30" s="94">
        <v>3800</v>
      </c>
      <c r="G30" s="82" t="s">
        <v>85</v>
      </c>
      <c r="H30" s="83">
        <v>0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90">
        <f t="shared" si="2"/>
        <v>0</v>
      </c>
    </row>
    <row r="31" spans="1:15" x14ac:dyDescent="0.2">
      <c r="A31" s="94" t="s">
        <v>177</v>
      </c>
      <c r="B31" s="94" t="s">
        <v>178</v>
      </c>
      <c r="C31" s="94">
        <v>4</v>
      </c>
      <c r="D31" s="94" t="s">
        <v>179</v>
      </c>
      <c r="E31" s="94">
        <v>1</v>
      </c>
      <c r="F31" s="94">
        <v>3900</v>
      </c>
      <c r="G31" s="82" t="s">
        <v>86</v>
      </c>
      <c r="H31" s="83">
        <v>52281.995197212702</v>
      </c>
      <c r="I31" s="83">
        <v>-12575.85</v>
      </c>
      <c r="J31" s="83">
        <v>39706.145197212703</v>
      </c>
      <c r="K31" s="83">
        <v>52281.995197212702</v>
      </c>
      <c r="L31" s="83">
        <v>36156.15</v>
      </c>
      <c r="M31" s="83">
        <v>36156.15</v>
      </c>
      <c r="N31" s="83">
        <v>36156.15</v>
      </c>
      <c r="O31" s="90">
        <f t="shared" si="2"/>
        <v>3549.9951972127019</v>
      </c>
    </row>
    <row r="32" spans="1:15" x14ac:dyDescent="0.2">
      <c r="A32" s="94" t="s">
        <v>177</v>
      </c>
      <c r="B32" s="94" t="s">
        <v>178</v>
      </c>
      <c r="C32" s="94">
        <v>4</v>
      </c>
      <c r="D32" s="94" t="s">
        <v>179</v>
      </c>
      <c r="E32" s="94">
        <v>1</v>
      </c>
      <c r="F32" s="95">
        <v>4000</v>
      </c>
      <c r="G32" s="72" t="s">
        <v>184</v>
      </c>
      <c r="H32" s="12">
        <f t="shared" ref="H32:N32" si="5">+H33+H34+H35+H36+H37+H38+H39</f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3">
        <f t="shared" si="2"/>
        <v>0</v>
      </c>
    </row>
    <row r="33" spans="1:15" x14ac:dyDescent="0.2">
      <c r="A33" s="94" t="s">
        <v>177</v>
      </c>
      <c r="B33" s="94" t="s">
        <v>178</v>
      </c>
      <c r="C33" s="94">
        <v>4</v>
      </c>
      <c r="D33" s="94" t="s">
        <v>179</v>
      </c>
      <c r="E33" s="94">
        <v>1</v>
      </c>
      <c r="F33" s="94">
        <v>4100</v>
      </c>
      <c r="G33" s="82" t="s">
        <v>88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90">
        <f t="shared" si="2"/>
        <v>0</v>
      </c>
    </row>
    <row r="34" spans="1:15" x14ac:dyDescent="0.2">
      <c r="A34" s="94" t="s">
        <v>177</v>
      </c>
      <c r="B34" s="94" t="s">
        <v>178</v>
      </c>
      <c r="C34" s="94">
        <v>4</v>
      </c>
      <c r="D34" s="94" t="s">
        <v>179</v>
      </c>
      <c r="E34" s="94">
        <v>1</v>
      </c>
      <c r="F34" s="94">
        <v>4200</v>
      </c>
      <c r="G34" s="82" t="s">
        <v>89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90">
        <f t="shared" si="2"/>
        <v>0</v>
      </c>
    </row>
    <row r="35" spans="1:15" x14ac:dyDescent="0.2">
      <c r="A35" s="94" t="s">
        <v>177</v>
      </c>
      <c r="B35" s="94" t="s">
        <v>178</v>
      </c>
      <c r="C35" s="94">
        <v>4</v>
      </c>
      <c r="D35" s="94" t="s">
        <v>179</v>
      </c>
      <c r="E35" s="94">
        <v>1</v>
      </c>
      <c r="F35" s="94">
        <v>4300</v>
      </c>
      <c r="G35" s="82" t="s">
        <v>90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90">
        <f t="shared" si="2"/>
        <v>0</v>
      </c>
    </row>
    <row r="36" spans="1:15" x14ac:dyDescent="0.2">
      <c r="A36" s="94" t="s">
        <v>177</v>
      </c>
      <c r="B36" s="94" t="s">
        <v>178</v>
      </c>
      <c r="C36" s="94">
        <v>4</v>
      </c>
      <c r="D36" s="94" t="s">
        <v>179</v>
      </c>
      <c r="E36" s="94">
        <v>1</v>
      </c>
      <c r="F36" s="94">
        <v>4400</v>
      </c>
      <c r="G36" s="82" t="s">
        <v>91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90">
        <f t="shared" si="2"/>
        <v>0</v>
      </c>
    </row>
    <row r="37" spans="1:15" x14ac:dyDescent="0.2">
      <c r="A37" s="94" t="s">
        <v>177</v>
      </c>
      <c r="B37" s="94" t="s">
        <v>178</v>
      </c>
      <c r="C37" s="94">
        <v>4</v>
      </c>
      <c r="D37" s="94" t="s">
        <v>179</v>
      </c>
      <c r="E37" s="94">
        <v>1</v>
      </c>
      <c r="F37" s="94">
        <v>4500</v>
      </c>
      <c r="G37" s="82" t="s">
        <v>92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90">
        <f t="shared" si="2"/>
        <v>0</v>
      </c>
    </row>
    <row r="38" spans="1:15" x14ac:dyDescent="0.2">
      <c r="A38" s="94" t="s">
        <v>177</v>
      </c>
      <c r="B38" s="94" t="s">
        <v>178</v>
      </c>
      <c r="C38" s="94">
        <v>4</v>
      </c>
      <c r="D38" s="94" t="s">
        <v>179</v>
      </c>
      <c r="E38" s="94">
        <v>1</v>
      </c>
      <c r="F38" s="94">
        <v>4600</v>
      </c>
      <c r="G38" s="82" t="s">
        <v>185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90">
        <f t="shared" si="2"/>
        <v>0</v>
      </c>
    </row>
    <row r="39" spans="1:15" x14ac:dyDescent="0.2">
      <c r="A39" s="94" t="s">
        <v>177</v>
      </c>
      <c r="B39" s="94" t="s">
        <v>178</v>
      </c>
      <c r="C39" s="94">
        <v>4</v>
      </c>
      <c r="D39" s="94" t="s">
        <v>179</v>
      </c>
      <c r="E39" s="94">
        <v>1</v>
      </c>
      <c r="F39" s="94">
        <v>4900</v>
      </c>
      <c r="G39" s="82" t="s">
        <v>96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90">
        <f t="shared" si="2"/>
        <v>0</v>
      </c>
    </row>
    <row r="40" spans="1:15" x14ac:dyDescent="0.2">
      <c r="A40" s="94" t="s">
        <v>177</v>
      </c>
      <c r="B40" s="94" t="s">
        <v>178</v>
      </c>
      <c r="C40" s="94">
        <v>4</v>
      </c>
      <c r="D40" s="94" t="s">
        <v>179</v>
      </c>
      <c r="E40" s="94">
        <v>2</v>
      </c>
      <c r="F40" s="95">
        <v>5000</v>
      </c>
      <c r="G40" s="72" t="s">
        <v>186</v>
      </c>
      <c r="H40" s="12">
        <f t="shared" ref="H40:N40" si="6">+H41+H42+H43+H44+H45+H46+H47+H48+H49</f>
        <v>145937.58136017428</v>
      </c>
      <c r="I40" s="12">
        <f t="shared" si="6"/>
        <v>68547.27</v>
      </c>
      <c r="J40" s="12">
        <f t="shared" si="6"/>
        <v>214484.8513601743</v>
      </c>
      <c r="K40" s="12">
        <f t="shared" si="6"/>
        <v>145937.58136017428</v>
      </c>
      <c r="L40" s="12">
        <f t="shared" si="6"/>
        <v>211087.31</v>
      </c>
      <c r="M40" s="12">
        <f t="shared" si="6"/>
        <v>211087.31</v>
      </c>
      <c r="N40" s="12">
        <f t="shared" si="6"/>
        <v>211087.31</v>
      </c>
      <c r="O40" s="13">
        <f t="shared" si="2"/>
        <v>3397.5413601743057</v>
      </c>
    </row>
    <row r="41" spans="1:15" x14ac:dyDescent="0.2">
      <c r="A41" s="94" t="s">
        <v>177</v>
      </c>
      <c r="B41" s="94" t="s">
        <v>178</v>
      </c>
      <c r="C41" s="94">
        <v>4</v>
      </c>
      <c r="D41" s="94" t="s">
        <v>179</v>
      </c>
      <c r="E41" s="94">
        <v>2</v>
      </c>
      <c r="F41" s="94">
        <v>5100</v>
      </c>
      <c r="G41" s="82" t="s">
        <v>98</v>
      </c>
      <c r="H41" s="83">
        <v>104432.25136017428</v>
      </c>
      <c r="I41" s="83">
        <v>4000</v>
      </c>
      <c r="J41" s="83">
        <v>108432.25136017428</v>
      </c>
      <c r="K41" s="83">
        <v>104432.25136017428</v>
      </c>
      <c r="L41" s="83">
        <v>105034.84</v>
      </c>
      <c r="M41" s="83">
        <v>105034.84</v>
      </c>
      <c r="N41" s="83">
        <v>105034.84</v>
      </c>
      <c r="O41" s="90">
        <f t="shared" si="2"/>
        <v>3397.4113601742865</v>
      </c>
    </row>
    <row r="42" spans="1:15" x14ac:dyDescent="0.2">
      <c r="A42" s="94" t="s">
        <v>177</v>
      </c>
      <c r="B42" s="94" t="s">
        <v>178</v>
      </c>
      <c r="C42" s="94">
        <v>4</v>
      </c>
      <c r="D42" s="94" t="s">
        <v>179</v>
      </c>
      <c r="E42" s="94">
        <v>2</v>
      </c>
      <c r="F42" s="94">
        <v>5200</v>
      </c>
      <c r="G42" s="82" t="s">
        <v>99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90">
        <f t="shared" si="2"/>
        <v>0</v>
      </c>
    </row>
    <row r="43" spans="1:15" x14ac:dyDescent="0.2">
      <c r="A43" s="94" t="s">
        <v>177</v>
      </c>
      <c r="B43" s="94" t="s">
        <v>178</v>
      </c>
      <c r="C43" s="94">
        <v>4</v>
      </c>
      <c r="D43" s="94" t="s">
        <v>179</v>
      </c>
      <c r="E43" s="94">
        <v>2</v>
      </c>
      <c r="F43" s="94">
        <v>5300</v>
      </c>
      <c r="G43" s="82" t="s">
        <v>100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90">
        <f t="shared" si="2"/>
        <v>0</v>
      </c>
    </row>
    <row r="44" spans="1:15" x14ac:dyDescent="0.2">
      <c r="A44" s="94" t="s">
        <v>177</v>
      </c>
      <c r="B44" s="94" t="s">
        <v>178</v>
      </c>
      <c r="C44" s="94">
        <v>4</v>
      </c>
      <c r="D44" s="94" t="s">
        <v>179</v>
      </c>
      <c r="E44" s="94">
        <v>2</v>
      </c>
      <c r="F44" s="94">
        <v>5400</v>
      </c>
      <c r="G44" s="82" t="s">
        <v>101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90">
        <f t="shared" si="2"/>
        <v>0</v>
      </c>
    </row>
    <row r="45" spans="1:15" x14ac:dyDescent="0.2">
      <c r="A45" s="94" t="s">
        <v>177</v>
      </c>
      <c r="B45" s="94" t="s">
        <v>178</v>
      </c>
      <c r="C45" s="94">
        <v>4</v>
      </c>
      <c r="D45" s="94" t="s">
        <v>179</v>
      </c>
      <c r="E45" s="94">
        <v>2</v>
      </c>
      <c r="F45" s="94">
        <v>5500</v>
      </c>
      <c r="G45" s="82" t="s">
        <v>102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90">
        <f t="shared" si="2"/>
        <v>0</v>
      </c>
    </row>
    <row r="46" spans="1:15" x14ac:dyDescent="0.2">
      <c r="A46" s="94" t="s">
        <v>177</v>
      </c>
      <c r="B46" s="94" t="s">
        <v>178</v>
      </c>
      <c r="C46" s="94">
        <v>4</v>
      </c>
      <c r="D46" s="94" t="s">
        <v>179</v>
      </c>
      <c r="E46" s="94">
        <v>2</v>
      </c>
      <c r="F46" s="94">
        <v>5600</v>
      </c>
      <c r="G46" s="82" t="s">
        <v>103</v>
      </c>
      <c r="H46" s="83">
        <v>10000</v>
      </c>
      <c r="I46" s="83">
        <v>92723.27</v>
      </c>
      <c r="J46" s="83">
        <v>102723.27</v>
      </c>
      <c r="K46" s="83">
        <v>10000</v>
      </c>
      <c r="L46" s="83">
        <v>102723.27</v>
      </c>
      <c r="M46" s="83">
        <v>102723.27</v>
      </c>
      <c r="N46" s="83">
        <v>102723.27</v>
      </c>
      <c r="O46" s="90">
        <f t="shared" si="2"/>
        <v>0</v>
      </c>
    </row>
    <row r="47" spans="1:15" x14ac:dyDescent="0.2">
      <c r="A47" s="94" t="s">
        <v>177</v>
      </c>
      <c r="B47" s="94" t="s">
        <v>178</v>
      </c>
      <c r="C47" s="94">
        <v>4</v>
      </c>
      <c r="D47" s="94" t="s">
        <v>179</v>
      </c>
      <c r="E47" s="94">
        <v>2</v>
      </c>
      <c r="F47" s="94">
        <v>5700</v>
      </c>
      <c r="G47" s="82" t="s">
        <v>104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90">
        <f t="shared" si="2"/>
        <v>0</v>
      </c>
    </row>
    <row r="48" spans="1:15" x14ac:dyDescent="0.2">
      <c r="A48" s="94" t="s">
        <v>177</v>
      </c>
      <c r="B48" s="94" t="s">
        <v>178</v>
      </c>
      <c r="C48" s="94">
        <v>4</v>
      </c>
      <c r="D48" s="94" t="s">
        <v>179</v>
      </c>
      <c r="E48" s="94">
        <v>2</v>
      </c>
      <c r="F48" s="94">
        <v>5800</v>
      </c>
      <c r="G48" s="82" t="s">
        <v>105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90">
        <f t="shared" si="2"/>
        <v>0</v>
      </c>
    </row>
    <row r="49" spans="1:15" x14ac:dyDescent="0.2">
      <c r="A49" s="94" t="s">
        <v>177</v>
      </c>
      <c r="B49" s="94" t="s">
        <v>178</v>
      </c>
      <c r="C49" s="94">
        <v>4</v>
      </c>
      <c r="D49" s="94" t="s">
        <v>179</v>
      </c>
      <c r="E49" s="94">
        <v>2</v>
      </c>
      <c r="F49" s="94">
        <v>5900</v>
      </c>
      <c r="G49" s="82" t="s">
        <v>106</v>
      </c>
      <c r="H49" s="83">
        <v>31505.33</v>
      </c>
      <c r="I49" s="83">
        <v>-28176</v>
      </c>
      <c r="J49" s="83">
        <v>3329.3300000000017</v>
      </c>
      <c r="K49" s="83">
        <v>31505.33</v>
      </c>
      <c r="L49" s="83">
        <v>3329.2</v>
      </c>
      <c r="M49" s="83">
        <v>3329.2</v>
      </c>
      <c r="N49" s="83">
        <v>3329.2</v>
      </c>
      <c r="O49" s="90">
        <f t="shared" si="2"/>
        <v>0.13000000000192813</v>
      </c>
    </row>
    <row r="50" spans="1:15" x14ac:dyDescent="0.2">
      <c r="A50" s="94" t="s">
        <v>177</v>
      </c>
      <c r="B50" s="94" t="s">
        <v>178</v>
      </c>
      <c r="C50" s="94">
        <v>4</v>
      </c>
      <c r="D50" s="94" t="s">
        <v>179</v>
      </c>
      <c r="E50" s="94">
        <v>1</v>
      </c>
      <c r="F50" s="95">
        <v>6000</v>
      </c>
      <c r="G50" s="72" t="s">
        <v>187</v>
      </c>
      <c r="H50" s="12">
        <f t="shared" ref="H50:N50" si="7">+H51+H52+H53+H54+H55+H56+H57+H58+H59+H60+H61</f>
        <v>0</v>
      </c>
      <c r="I50" s="12">
        <f t="shared" si="7"/>
        <v>0</v>
      </c>
      <c r="J50" s="12">
        <f t="shared" si="7"/>
        <v>0</v>
      </c>
      <c r="K50" s="12">
        <f t="shared" si="7"/>
        <v>0</v>
      </c>
      <c r="L50" s="12">
        <f t="shared" si="7"/>
        <v>0</v>
      </c>
      <c r="M50" s="12">
        <f t="shared" si="7"/>
        <v>0</v>
      </c>
      <c r="N50" s="12">
        <f t="shared" si="7"/>
        <v>0</v>
      </c>
      <c r="O50" s="13">
        <f t="shared" si="2"/>
        <v>0</v>
      </c>
    </row>
    <row r="51" spans="1:15" x14ac:dyDescent="0.2">
      <c r="A51" s="94" t="s">
        <v>177</v>
      </c>
      <c r="B51" s="94" t="s">
        <v>178</v>
      </c>
      <c r="C51" s="94">
        <v>4</v>
      </c>
      <c r="D51" s="94" t="s">
        <v>179</v>
      </c>
      <c r="E51" s="94">
        <v>1</v>
      </c>
      <c r="F51" s="94">
        <v>6100</v>
      </c>
      <c r="G51" s="82" t="s">
        <v>107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90">
        <f t="shared" si="2"/>
        <v>0</v>
      </c>
    </row>
    <row r="52" spans="1:15" x14ac:dyDescent="0.2">
      <c r="A52" s="94" t="s">
        <v>177</v>
      </c>
      <c r="B52" s="94" t="s">
        <v>178</v>
      </c>
      <c r="C52" s="94">
        <v>4</v>
      </c>
      <c r="D52" s="94" t="s">
        <v>179</v>
      </c>
      <c r="E52" s="94">
        <v>1</v>
      </c>
      <c r="F52" s="94">
        <v>6200</v>
      </c>
      <c r="G52" s="82" t="s">
        <v>108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90">
        <f t="shared" si="2"/>
        <v>0</v>
      </c>
    </row>
    <row r="53" spans="1:15" x14ac:dyDescent="0.2">
      <c r="A53" s="94" t="s">
        <v>177</v>
      </c>
      <c r="B53" s="94" t="s">
        <v>178</v>
      </c>
      <c r="C53" s="94">
        <v>4</v>
      </c>
      <c r="D53" s="94" t="s">
        <v>179</v>
      </c>
      <c r="E53" s="94">
        <v>1</v>
      </c>
      <c r="F53" s="94">
        <v>6300</v>
      </c>
      <c r="G53" s="82" t="s">
        <v>109</v>
      </c>
      <c r="H53" s="83">
        <v>0</v>
      </c>
      <c r="I53" s="83">
        <v>0</v>
      </c>
      <c r="J53" s="83">
        <v>0</v>
      </c>
      <c r="K53" s="83">
        <v>0</v>
      </c>
      <c r="L53" s="83">
        <v>0</v>
      </c>
      <c r="M53" s="83">
        <v>0</v>
      </c>
      <c r="N53" s="83">
        <v>0</v>
      </c>
      <c r="O53" s="90">
        <f t="shared" si="2"/>
        <v>0</v>
      </c>
    </row>
    <row r="54" spans="1:15" x14ac:dyDescent="0.2">
      <c r="A54" s="94" t="s">
        <v>177</v>
      </c>
      <c r="B54" s="94" t="s">
        <v>178</v>
      </c>
      <c r="C54" s="94">
        <v>4</v>
      </c>
      <c r="D54" s="94" t="s">
        <v>179</v>
      </c>
      <c r="E54" s="94">
        <v>1</v>
      </c>
      <c r="F54" s="95">
        <v>7000</v>
      </c>
      <c r="G54" s="72" t="s">
        <v>188</v>
      </c>
      <c r="H54" s="12">
        <f>+H55+H56+H57+H58+H59+H60+H61</f>
        <v>0</v>
      </c>
      <c r="I54" s="12">
        <f t="shared" ref="I54:N54" si="8">+I55+I56+I57+I58+I59+I60+I61</f>
        <v>0</v>
      </c>
      <c r="J54" s="12">
        <f t="shared" si="8"/>
        <v>0</v>
      </c>
      <c r="K54" s="12">
        <f t="shared" si="8"/>
        <v>0</v>
      </c>
      <c r="L54" s="12">
        <f t="shared" si="8"/>
        <v>0</v>
      </c>
      <c r="M54" s="12">
        <f t="shared" si="8"/>
        <v>0</v>
      </c>
      <c r="N54" s="12">
        <f t="shared" si="8"/>
        <v>0</v>
      </c>
      <c r="O54" s="13">
        <f t="shared" si="2"/>
        <v>0</v>
      </c>
    </row>
    <row r="55" spans="1:15" x14ac:dyDescent="0.2">
      <c r="A55" s="94" t="s">
        <v>177</v>
      </c>
      <c r="B55" s="94" t="s">
        <v>178</v>
      </c>
      <c r="C55" s="94">
        <v>4</v>
      </c>
      <c r="D55" s="94" t="s">
        <v>179</v>
      </c>
      <c r="E55" s="94">
        <v>1</v>
      </c>
      <c r="F55" s="94">
        <v>7100</v>
      </c>
      <c r="G55" s="82" t="s">
        <v>111</v>
      </c>
      <c r="H55" s="83">
        <v>0</v>
      </c>
      <c r="I55" s="83">
        <v>0</v>
      </c>
      <c r="J55" s="83">
        <v>0</v>
      </c>
      <c r="K55" s="83">
        <v>0</v>
      </c>
      <c r="L55" s="83">
        <v>0</v>
      </c>
      <c r="M55" s="83">
        <v>0</v>
      </c>
      <c r="N55" s="83">
        <v>0</v>
      </c>
      <c r="O55" s="90">
        <f t="shared" si="2"/>
        <v>0</v>
      </c>
    </row>
    <row r="56" spans="1:15" x14ac:dyDescent="0.2">
      <c r="A56" s="94" t="s">
        <v>177</v>
      </c>
      <c r="B56" s="94" t="s">
        <v>178</v>
      </c>
      <c r="C56" s="94">
        <v>4</v>
      </c>
      <c r="D56" s="94" t="s">
        <v>179</v>
      </c>
      <c r="E56" s="94">
        <v>1</v>
      </c>
      <c r="F56" s="94">
        <v>7200</v>
      </c>
      <c r="G56" s="82" t="s">
        <v>112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90">
        <f t="shared" si="2"/>
        <v>0</v>
      </c>
    </row>
    <row r="57" spans="1:15" x14ac:dyDescent="0.2">
      <c r="A57" s="94" t="s">
        <v>177</v>
      </c>
      <c r="B57" s="94" t="s">
        <v>178</v>
      </c>
      <c r="C57" s="94">
        <v>4</v>
      </c>
      <c r="D57" s="94" t="s">
        <v>179</v>
      </c>
      <c r="E57" s="94">
        <v>1</v>
      </c>
      <c r="F57" s="94">
        <v>7300</v>
      </c>
      <c r="G57" s="82" t="s">
        <v>113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90">
        <f t="shared" si="2"/>
        <v>0</v>
      </c>
    </row>
    <row r="58" spans="1:15" x14ac:dyDescent="0.2">
      <c r="A58" s="94" t="s">
        <v>177</v>
      </c>
      <c r="B58" s="94" t="s">
        <v>178</v>
      </c>
      <c r="C58" s="94">
        <v>4</v>
      </c>
      <c r="D58" s="94" t="s">
        <v>179</v>
      </c>
      <c r="E58" s="94">
        <v>1</v>
      </c>
      <c r="F58" s="94">
        <v>7400</v>
      </c>
      <c r="G58" s="82" t="s">
        <v>114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90">
        <f t="shared" si="2"/>
        <v>0</v>
      </c>
    </row>
    <row r="59" spans="1:15" x14ac:dyDescent="0.2">
      <c r="A59" s="94" t="s">
        <v>177</v>
      </c>
      <c r="B59" s="94" t="s">
        <v>178</v>
      </c>
      <c r="C59" s="94">
        <v>4</v>
      </c>
      <c r="D59" s="94" t="s">
        <v>179</v>
      </c>
      <c r="E59" s="94">
        <v>1</v>
      </c>
      <c r="F59" s="94">
        <v>7500</v>
      </c>
      <c r="G59" s="82" t="s">
        <v>115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90">
        <f t="shared" si="2"/>
        <v>0</v>
      </c>
    </row>
    <row r="60" spans="1:15" x14ac:dyDescent="0.2">
      <c r="A60" s="94" t="s">
        <v>177</v>
      </c>
      <c r="B60" s="94" t="s">
        <v>178</v>
      </c>
      <c r="C60" s="94">
        <v>4</v>
      </c>
      <c r="D60" s="94" t="s">
        <v>179</v>
      </c>
      <c r="E60" s="94">
        <v>1</v>
      </c>
      <c r="F60" s="94">
        <v>7600</v>
      </c>
      <c r="G60" s="82" t="s">
        <v>116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90">
        <f t="shared" si="2"/>
        <v>0</v>
      </c>
    </row>
    <row r="61" spans="1:15" x14ac:dyDescent="0.2">
      <c r="A61" s="94" t="s">
        <v>177</v>
      </c>
      <c r="B61" s="94" t="s">
        <v>178</v>
      </c>
      <c r="C61" s="94">
        <v>4</v>
      </c>
      <c r="D61" s="94" t="s">
        <v>179</v>
      </c>
      <c r="E61" s="94">
        <v>1</v>
      </c>
      <c r="F61" s="94">
        <v>7700</v>
      </c>
      <c r="G61" s="82" t="s">
        <v>117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90">
        <f t="shared" si="2"/>
        <v>0</v>
      </c>
    </row>
    <row r="62" spans="1:15" x14ac:dyDescent="0.2">
      <c r="A62" s="94" t="s">
        <v>177</v>
      </c>
      <c r="B62" s="94" t="s">
        <v>178</v>
      </c>
      <c r="C62" s="94">
        <v>4</v>
      </c>
      <c r="D62" s="94" t="s">
        <v>179</v>
      </c>
      <c r="E62" s="94">
        <v>1</v>
      </c>
      <c r="F62" s="95">
        <v>8000</v>
      </c>
      <c r="G62" s="72" t="s">
        <v>189</v>
      </c>
      <c r="H62" s="12">
        <f t="shared" ref="H62:N62" si="9">+H63+H64+H65</f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3">
        <f t="shared" si="2"/>
        <v>0</v>
      </c>
    </row>
    <row r="63" spans="1:15" x14ac:dyDescent="0.2">
      <c r="A63" s="94" t="s">
        <v>177</v>
      </c>
      <c r="B63" s="94" t="s">
        <v>178</v>
      </c>
      <c r="C63" s="94">
        <v>4</v>
      </c>
      <c r="D63" s="94" t="s">
        <v>179</v>
      </c>
      <c r="E63" s="94">
        <v>1</v>
      </c>
      <c r="F63" s="94">
        <v>8100</v>
      </c>
      <c r="G63" s="82" t="s">
        <v>119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90">
        <f t="shared" si="2"/>
        <v>0</v>
      </c>
    </row>
    <row r="64" spans="1:15" x14ac:dyDescent="0.2">
      <c r="A64" s="94" t="s">
        <v>177</v>
      </c>
      <c r="B64" s="94" t="s">
        <v>178</v>
      </c>
      <c r="C64" s="94">
        <v>4</v>
      </c>
      <c r="D64" s="94" t="s">
        <v>179</v>
      </c>
      <c r="E64" s="94">
        <v>1</v>
      </c>
      <c r="F64" s="94">
        <v>8200</v>
      </c>
      <c r="G64" s="82" t="s">
        <v>120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90">
        <f t="shared" si="2"/>
        <v>0</v>
      </c>
    </row>
    <row r="65" spans="1:15" x14ac:dyDescent="0.2">
      <c r="A65" s="94" t="s">
        <v>177</v>
      </c>
      <c r="B65" s="94" t="s">
        <v>178</v>
      </c>
      <c r="C65" s="94">
        <v>4</v>
      </c>
      <c r="D65" s="94" t="s">
        <v>179</v>
      </c>
      <c r="E65" s="94">
        <v>1</v>
      </c>
      <c r="F65" s="94">
        <v>8300</v>
      </c>
      <c r="G65" s="82" t="s">
        <v>121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90">
        <f t="shared" si="2"/>
        <v>0</v>
      </c>
    </row>
    <row r="66" spans="1:15" x14ac:dyDescent="0.2">
      <c r="A66" s="94" t="s">
        <v>177</v>
      </c>
      <c r="B66" s="94" t="s">
        <v>178</v>
      </c>
      <c r="C66" s="94">
        <v>4</v>
      </c>
      <c r="D66" s="94" t="s">
        <v>179</v>
      </c>
      <c r="E66" s="94">
        <v>1</v>
      </c>
      <c r="F66" s="95">
        <v>9000</v>
      </c>
      <c r="G66" s="72" t="s">
        <v>190</v>
      </c>
      <c r="H66" s="12">
        <f t="shared" ref="H66:N66" si="10">+H67+H68+H69+H70+H71+H72+H73</f>
        <v>0</v>
      </c>
      <c r="I66" s="12">
        <f t="shared" si="10"/>
        <v>0</v>
      </c>
      <c r="J66" s="12">
        <f t="shared" si="10"/>
        <v>0</v>
      </c>
      <c r="K66" s="12">
        <f t="shared" si="10"/>
        <v>0</v>
      </c>
      <c r="L66" s="12">
        <f t="shared" si="10"/>
        <v>0</v>
      </c>
      <c r="M66" s="12">
        <f t="shared" si="10"/>
        <v>0</v>
      </c>
      <c r="N66" s="12">
        <f t="shared" si="10"/>
        <v>0</v>
      </c>
      <c r="O66" s="13">
        <f t="shared" si="2"/>
        <v>0</v>
      </c>
    </row>
    <row r="67" spans="1:15" x14ac:dyDescent="0.2">
      <c r="A67" s="94" t="s">
        <v>177</v>
      </c>
      <c r="B67" s="94" t="s">
        <v>178</v>
      </c>
      <c r="C67" s="94">
        <v>4</v>
      </c>
      <c r="D67" s="94" t="s">
        <v>179</v>
      </c>
      <c r="E67" s="94">
        <v>1</v>
      </c>
      <c r="F67" s="94">
        <v>9100</v>
      </c>
      <c r="G67" s="82" t="s">
        <v>122</v>
      </c>
      <c r="H67" s="83">
        <v>0</v>
      </c>
      <c r="I67" s="83">
        <v>0</v>
      </c>
      <c r="J67" s="83">
        <v>0</v>
      </c>
      <c r="K67" s="83">
        <v>0</v>
      </c>
      <c r="L67" s="83">
        <v>0</v>
      </c>
      <c r="M67" s="83">
        <v>0</v>
      </c>
      <c r="N67" s="83">
        <v>0</v>
      </c>
      <c r="O67" s="90">
        <f t="shared" si="2"/>
        <v>0</v>
      </c>
    </row>
    <row r="68" spans="1:15" x14ac:dyDescent="0.2">
      <c r="A68" s="94" t="s">
        <v>177</v>
      </c>
      <c r="B68" s="94" t="s">
        <v>178</v>
      </c>
      <c r="C68" s="94">
        <v>4</v>
      </c>
      <c r="D68" s="94" t="s">
        <v>179</v>
      </c>
      <c r="E68" s="94">
        <v>1</v>
      </c>
      <c r="F68" s="94">
        <v>9200</v>
      </c>
      <c r="G68" s="82" t="s">
        <v>123</v>
      </c>
      <c r="H68" s="83">
        <v>0</v>
      </c>
      <c r="I68" s="83">
        <v>0</v>
      </c>
      <c r="J68" s="83">
        <v>0</v>
      </c>
      <c r="K68" s="83">
        <v>0</v>
      </c>
      <c r="L68" s="83">
        <v>0</v>
      </c>
      <c r="M68" s="83">
        <v>0</v>
      </c>
      <c r="N68" s="83">
        <v>0</v>
      </c>
      <c r="O68" s="90">
        <f t="shared" si="2"/>
        <v>0</v>
      </c>
    </row>
    <row r="69" spans="1:15" x14ac:dyDescent="0.2">
      <c r="A69" s="94" t="s">
        <v>177</v>
      </c>
      <c r="B69" s="94" t="s">
        <v>178</v>
      </c>
      <c r="C69" s="94">
        <v>4</v>
      </c>
      <c r="D69" s="94" t="s">
        <v>179</v>
      </c>
      <c r="E69" s="94">
        <v>1</v>
      </c>
      <c r="F69" s="94">
        <v>9300</v>
      </c>
      <c r="G69" s="82" t="s">
        <v>124</v>
      </c>
      <c r="H69" s="83">
        <v>0</v>
      </c>
      <c r="I69" s="83">
        <v>0</v>
      </c>
      <c r="J69" s="83">
        <v>0</v>
      </c>
      <c r="K69" s="83">
        <v>0</v>
      </c>
      <c r="L69" s="83">
        <v>0</v>
      </c>
      <c r="M69" s="83">
        <v>0</v>
      </c>
      <c r="N69" s="83">
        <v>0</v>
      </c>
      <c r="O69" s="90">
        <f t="shared" si="2"/>
        <v>0</v>
      </c>
    </row>
    <row r="70" spans="1:15" x14ac:dyDescent="0.2">
      <c r="A70" s="94" t="s">
        <v>177</v>
      </c>
      <c r="B70" s="94" t="s">
        <v>178</v>
      </c>
      <c r="C70" s="94">
        <v>4</v>
      </c>
      <c r="D70" s="94" t="s">
        <v>179</v>
      </c>
      <c r="E70" s="94">
        <v>1</v>
      </c>
      <c r="F70" s="94">
        <v>9400</v>
      </c>
      <c r="G70" s="82" t="s">
        <v>125</v>
      </c>
      <c r="H70" s="83">
        <v>0</v>
      </c>
      <c r="I70" s="83">
        <v>0</v>
      </c>
      <c r="J70" s="83">
        <v>0</v>
      </c>
      <c r="K70" s="83">
        <v>0</v>
      </c>
      <c r="L70" s="83">
        <v>0</v>
      </c>
      <c r="M70" s="83">
        <v>0</v>
      </c>
      <c r="N70" s="83">
        <v>0</v>
      </c>
      <c r="O70" s="90">
        <f t="shared" ref="O70:O73" si="11">+J70-L70</f>
        <v>0</v>
      </c>
    </row>
    <row r="71" spans="1:15" x14ac:dyDescent="0.2">
      <c r="A71" s="94" t="s">
        <v>177</v>
      </c>
      <c r="B71" s="94" t="s">
        <v>178</v>
      </c>
      <c r="C71" s="94">
        <v>4</v>
      </c>
      <c r="D71" s="94" t="s">
        <v>179</v>
      </c>
      <c r="E71" s="94">
        <v>1</v>
      </c>
      <c r="F71" s="94">
        <v>9500</v>
      </c>
      <c r="G71" s="82" t="s">
        <v>126</v>
      </c>
      <c r="H71" s="83">
        <v>0</v>
      </c>
      <c r="I71" s="83">
        <v>0</v>
      </c>
      <c r="J71" s="83">
        <v>0</v>
      </c>
      <c r="K71" s="83">
        <v>0</v>
      </c>
      <c r="L71" s="83">
        <v>0</v>
      </c>
      <c r="M71" s="83">
        <v>0</v>
      </c>
      <c r="N71" s="83">
        <v>0</v>
      </c>
      <c r="O71" s="90">
        <f t="shared" si="11"/>
        <v>0</v>
      </c>
    </row>
    <row r="72" spans="1:15" x14ac:dyDescent="0.2">
      <c r="A72" s="94" t="s">
        <v>177</v>
      </c>
      <c r="B72" s="94" t="s">
        <v>178</v>
      </c>
      <c r="C72" s="94">
        <v>4</v>
      </c>
      <c r="D72" s="94" t="s">
        <v>179</v>
      </c>
      <c r="E72" s="94">
        <v>1</v>
      </c>
      <c r="F72" s="94">
        <v>9600</v>
      </c>
      <c r="G72" s="82" t="s">
        <v>127</v>
      </c>
      <c r="H72" s="83">
        <v>0</v>
      </c>
      <c r="I72" s="83">
        <v>0</v>
      </c>
      <c r="J72" s="83">
        <v>0</v>
      </c>
      <c r="K72" s="83">
        <v>0</v>
      </c>
      <c r="L72" s="83">
        <v>0</v>
      </c>
      <c r="M72" s="83">
        <v>0</v>
      </c>
      <c r="N72" s="83">
        <v>0</v>
      </c>
      <c r="O72" s="90">
        <f t="shared" si="11"/>
        <v>0</v>
      </c>
    </row>
    <row r="73" spans="1:15" x14ac:dyDescent="0.2">
      <c r="A73" s="96" t="s">
        <v>177</v>
      </c>
      <c r="B73" s="96" t="s">
        <v>178</v>
      </c>
      <c r="C73" s="96">
        <v>4</v>
      </c>
      <c r="D73" s="96" t="s">
        <v>179</v>
      </c>
      <c r="E73" s="96">
        <v>1</v>
      </c>
      <c r="F73" s="96">
        <v>9900</v>
      </c>
      <c r="G73" s="86" t="s">
        <v>128</v>
      </c>
      <c r="H73" s="88">
        <v>0</v>
      </c>
      <c r="I73" s="88">
        <v>0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97">
        <f t="shared" si="11"/>
        <v>0</v>
      </c>
    </row>
  </sheetData>
  <sheetProtection algorithmName="SHA-512" hashValue="eR4H+1DZJYTEGKgiqfF9UvFe98IW1f0oJfUwWPqqDql4OeORJsd6p+seH4mATHN2V+p6kTnyYGD8/vDEgnI65w==" saltValue="XWXWzP0LknQZ9bIZ3VlYjA==" spinCount="100000" sheet="1" objects="1" scenarios="1" formatCells="0" formatColumns="0" formatRows="0" insertRows="0" deleteRows="0" autoFilter="0"/>
  <protectedRanges>
    <protectedRange sqref="H3:O3" name="Rango1_2"/>
  </protectedRanges>
  <mergeCells count="1">
    <mergeCell ref="A1:O1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3" sqref="A13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/>
    </row>
    <row r="3" spans="1:1" x14ac:dyDescent="0.2">
      <c r="A3" s="43" t="s">
        <v>161</v>
      </c>
    </row>
    <row r="4" spans="1:1" x14ac:dyDescent="0.2">
      <c r="A4" s="43" t="s">
        <v>150</v>
      </c>
    </row>
    <row r="5" spans="1:1" x14ac:dyDescent="0.2">
      <c r="A5" s="43" t="s">
        <v>151</v>
      </c>
    </row>
    <row r="6" spans="1:1" x14ac:dyDescent="0.2">
      <c r="A6" s="43" t="s">
        <v>152</v>
      </c>
    </row>
    <row r="7" spans="1:1" ht="20.399999999999999" x14ac:dyDescent="0.2">
      <c r="A7" s="43" t="s">
        <v>153</v>
      </c>
    </row>
    <row r="8" spans="1:1" ht="30.6" x14ac:dyDescent="0.2">
      <c r="A8" s="43" t="s">
        <v>155</v>
      </c>
    </row>
    <row r="9" spans="1:1" ht="20.399999999999999" x14ac:dyDescent="0.2">
      <c r="A9" s="43" t="s">
        <v>157</v>
      </c>
    </row>
    <row r="10" spans="1:1" x14ac:dyDescent="0.2">
      <c r="A10" s="43" t="s">
        <v>158</v>
      </c>
    </row>
    <row r="11" spans="1:1" x14ac:dyDescent="0.2">
      <c r="A11" s="43"/>
    </row>
    <row r="12" spans="1:1" x14ac:dyDescent="0.2">
      <c r="A12" s="29" t="s">
        <v>132</v>
      </c>
    </row>
    <row r="13" spans="1:1" x14ac:dyDescent="0.2">
      <c r="A13" s="43" t="s">
        <v>133</v>
      </c>
    </row>
    <row r="14" spans="1:1" ht="11.25" customHeight="1" x14ac:dyDescent="0.2">
      <c r="A14" s="43"/>
    </row>
    <row r="15" spans="1:1" x14ac:dyDescent="0.2">
      <c r="A15" s="29" t="s">
        <v>135</v>
      </c>
    </row>
    <row r="16" spans="1:1" x14ac:dyDescent="0.2">
      <c r="A16" s="43" t="s">
        <v>136</v>
      </c>
    </row>
    <row r="17" spans="1:1" x14ac:dyDescent="0.2">
      <c r="A17" s="43"/>
    </row>
    <row r="18" spans="1:1" x14ac:dyDescent="0.2">
      <c r="A18" s="29" t="s">
        <v>134</v>
      </c>
    </row>
    <row r="19" spans="1:1" ht="39.9" customHeight="1" x14ac:dyDescent="0.2">
      <c r="A19" s="44" t="s">
        <v>140</v>
      </c>
    </row>
  </sheetData>
  <sheetProtection algorithmName="SHA-512" hashValue="KfmdhmIDpAZhA20PLrwztY5u6DZGi6UyjskbGTiJn4wDsOjJacaddKRiptWf5oghbcRWC1JPD6oUJdImI4rqdQ==" saltValue="uvaQtKSK/k1b8r091V9XR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G7" sqref="G7"/>
    </sheetView>
  </sheetViews>
  <sheetFormatPr baseColWidth="10" defaultColWidth="12" defaultRowHeight="10.199999999999999" x14ac:dyDescent="0.2"/>
  <cols>
    <col min="1" max="1" width="9.140625" style="26" customWidth="1"/>
    <col min="2" max="2" width="85.85546875" style="26" bestFit="1" customWidth="1"/>
    <col min="3" max="8" width="18.28515625" style="26" customWidth="1"/>
    <col min="9" max="16384" width="12" style="26"/>
  </cols>
  <sheetData>
    <row r="1" spans="1:8" ht="50.1" customHeight="1" x14ac:dyDescent="0.2">
      <c r="A1" s="98" t="s">
        <v>196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41" t="s">
        <v>31</v>
      </c>
      <c r="B2" s="35" t="s">
        <v>4</v>
      </c>
      <c r="C2" s="36" t="s">
        <v>5</v>
      </c>
      <c r="D2" s="36" t="s">
        <v>143</v>
      </c>
      <c r="E2" s="36" t="s">
        <v>6</v>
      </c>
      <c r="F2" s="36" t="s">
        <v>8</v>
      </c>
      <c r="G2" s="36" t="s">
        <v>10</v>
      </c>
      <c r="H2" s="36" t="s">
        <v>11</v>
      </c>
    </row>
    <row r="3" spans="1:8" x14ac:dyDescent="0.2">
      <c r="A3" s="3">
        <v>900001</v>
      </c>
      <c r="B3" s="4" t="s">
        <v>12</v>
      </c>
      <c r="C3" s="5">
        <f>+C4+C6</f>
        <v>3089668.33</v>
      </c>
      <c r="D3" s="5">
        <f t="shared" ref="D3:G3" si="0">+D4+D6</f>
        <v>0</v>
      </c>
      <c r="E3" s="5">
        <f t="shared" si="0"/>
        <v>3089668.33</v>
      </c>
      <c r="F3" s="5">
        <f t="shared" si="0"/>
        <v>2779938.12</v>
      </c>
      <c r="G3" s="5">
        <f t="shared" si="0"/>
        <v>2779938.12</v>
      </c>
      <c r="H3" s="6">
        <f>+E3-F3</f>
        <v>309730.20999999996</v>
      </c>
    </row>
    <row r="4" spans="1:8" x14ac:dyDescent="0.2">
      <c r="A4" s="7"/>
      <c r="B4" s="19" t="s">
        <v>56</v>
      </c>
      <c r="C4" s="12">
        <f>+C5</f>
        <v>0</v>
      </c>
      <c r="D4" s="12">
        <f t="shared" ref="D4:G4" si="1">+D5</f>
        <v>-68547.27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>+E4-F4</f>
        <v>0</v>
      </c>
    </row>
    <row r="5" spans="1:8" x14ac:dyDescent="0.2">
      <c r="A5" s="7">
        <v>31111</v>
      </c>
      <c r="B5" s="8" t="s">
        <v>55</v>
      </c>
      <c r="C5" s="14">
        <v>0</v>
      </c>
      <c r="D5" s="49">
        <v>-68547.27</v>
      </c>
      <c r="E5" s="49">
        <v>0</v>
      </c>
      <c r="F5" s="49">
        <v>0</v>
      </c>
      <c r="G5" s="49">
        <v>0</v>
      </c>
      <c r="H5" s="13">
        <f>+E5-G5</f>
        <v>0</v>
      </c>
    </row>
    <row r="6" spans="1:8" x14ac:dyDescent="0.2">
      <c r="A6" s="7"/>
      <c r="B6" s="19" t="s">
        <v>44</v>
      </c>
      <c r="C6" s="12">
        <f>SUM(C7:C12)</f>
        <v>3089668.33</v>
      </c>
      <c r="D6" s="12">
        <f t="shared" ref="D6:G6" si="2">SUM(D7:D12)</f>
        <v>68547.27</v>
      </c>
      <c r="E6" s="12">
        <f t="shared" si="2"/>
        <v>3089668.33</v>
      </c>
      <c r="F6" s="12">
        <f t="shared" si="2"/>
        <v>2779938.12</v>
      </c>
      <c r="G6" s="12">
        <f t="shared" si="2"/>
        <v>2779938.12</v>
      </c>
      <c r="H6" s="13">
        <f t="shared" ref="H6:H12" si="3">+E6-G6</f>
        <v>309730.20999999996</v>
      </c>
    </row>
    <row r="7" spans="1:8" x14ac:dyDescent="0.2">
      <c r="A7" s="7">
        <v>31120</v>
      </c>
      <c r="B7" s="8" t="s">
        <v>28</v>
      </c>
      <c r="C7" s="14">
        <v>3089668.33</v>
      </c>
      <c r="D7" s="49">
        <v>68547.27</v>
      </c>
      <c r="E7" s="14">
        <v>3089668.33</v>
      </c>
      <c r="F7" s="49">
        <v>2779938.12</v>
      </c>
      <c r="G7" s="49">
        <v>2779938.12</v>
      </c>
      <c r="H7" s="13">
        <f t="shared" si="3"/>
        <v>309730.20999999996</v>
      </c>
    </row>
    <row r="8" spans="1:8" x14ac:dyDescent="0.2">
      <c r="A8" s="7">
        <v>31210</v>
      </c>
      <c r="B8" s="8" t="s">
        <v>45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3">
        <f t="shared" si="3"/>
        <v>0</v>
      </c>
    </row>
    <row r="9" spans="1:8" x14ac:dyDescent="0.2">
      <c r="A9" s="7">
        <v>31220</v>
      </c>
      <c r="B9" s="8" t="s">
        <v>46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3">
        <f t="shared" si="3"/>
        <v>0</v>
      </c>
    </row>
    <row r="10" spans="1:8" x14ac:dyDescent="0.2">
      <c r="A10" s="7">
        <v>32200</v>
      </c>
      <c r="B10" s="8" t="s">
        <v>53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3">
        <f t="shared" si="3"/>
        <v>0</v>
      </c>
    </row>
    <row r="11" spans="1:8" x14ac:dyDescent="0.2">
      <c r="A11" s="7">
        <v>32300</v>
      </c>
      <c r="B11" s="8" t="s">
        <v>54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3">
        <f t="shared" si="3"/>
        <v>0</v>
      </c>
    </row>
    <row r="12" spans="1:8" x14ac:dyDescent="0.2">
      <c r="A12" s="9">
        <v>32400</v>
      </c>
      <c r="B12" s="10" t="s">
        <v>30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71">
        <f t="shared" si="3"/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opLeftCell="A13" zoomScale="120" zoomScaleNormal="120" zoomScaleSheetLayoutView="100" workbookViewId="0">
      <selection activeCell="A8" sqref="A8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 t="s">
        <v>161</v>
      </c>
    </row>
    <row r="3" spans="1:1" x14ac:dyDescent="0.2">
      <c r="A3" s="43" t="s">
        <v>150</v>
      </c>
    </row>
    <row r="4" spans="1:1" x14ac:dyDescent="0.2">
      <c r="A4" s="43" t="s">
        <v>151</v>
      </c>
    </row>
    <row r="5" spans="1:1" x14ac:dyDescent="0.2">
      <c r="A5" s="43" t="s">
        <v>152</v>
      </c>
    </row>
    <row r="6" spans="1:1" ht="20.399999999999999" x14ac:dyDescent="0.2">
      <c r="A6" s="43" t="s">
        <v>153</v>
      </c>
    </row>
    <row r="7" spans="1:1" ht="30.6" x14ac:dyDescent="0.2">
      <c r="A7" s="43" t="s">
        <v>155</v>
      </c>
    </row>
    <row r="8" spans="1:1" ht="20.399999999999999" x14ac:dyDescent="0.2">
      <c r="A8" s="43" t="s">
        <v>157</v>
      </c>
    </row>
    <row r="9" spans="1:1" x14ac:dyDescent="0.2">
      <c r="A9" s="43" t="s">
        <v>158</v>
      </c>
    </row>
    <row r="10" spans="1:1" x14ac:dyDescent="0.2">
      <c r="A10" s="43"/>
    </row>
    <row r="11" spans="1:1" x14ac:dyDescent="0.2">
      <c r="A11" s="29" t="s">
        <v>132</v>
      </c>
    </row>
    <row r="12" spans="1:1" x14ac:dyDescent="0.2">
      <c r="A12" s="43" t="s">
        <v>133</v>
      </c>
    </row>
    <row r="13" spans="1:1" ht="11.25" customHeight="1" x14ac:dyDescent="0.2">
      <c r="A13" s="43"/>
    </row>
    <row r="14" spans="1:1" x14ac:dyDescent="0.2">
      <c r="A14" s="29" t="s">
        <v>135</v>
      </c>
    </row>
    <row r="15" spans="1:1" x14ac:dyDescent="0.2">
      <c r="A15" s="43" t="s">
        <v>136</v>
      </c>
    </row>
    <row r="16" spans="1:1" x14ac:dyDescent="0.2">
      <c r="A16" s="43"/>
    </row>
    <row r="17" spans="1:1" x14ac:dyDescent="0.2">
      <c r="A17" s="29" t="s">
        <v>134</v>
      </c>
    </row>
    <row r="18" spans="1:1" ht="39.9" customHeight="1" x14ac:dyDescent="0.2">
      <c r="A18" s="44" t="s">
        <v>140</v>
      </c>
    </row>
  </sheetData>
  <sheetProtection algorithmName="SHA-512" hashValue="1SdtRfwWB3+bdZlqdHAvmTfKUr2n/eGkasfWxNFnOau9RHrnXqvMRV4eEDQrAqVzcxjlLxiNZZA06grDMhBEGA==" saltValue="NucMul6+D2yE3eVVPIACv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>
      <pane ySplit="2" topLeftCell="A3" activePane="bottomLeft" state="frozen"/>
      <selection pane="bottomLeft" activeCell="G17" sqref="G17"/>
    </sheetView>
  </sheetViews>
  <sheetFormatPr baseColWidth="10" defaultColWidth="12" defaultRowHeight="10.199999999999999" x14ac:dyDescent="0.2"/>
  <cols>
    <col min="1" max="1" width="7.140625" style="30" bestFit="1" customWidth="1"/>
    <col min="2" max="2" width="72.85546875" style="30" customWidth="1"/>
    <col min="3" max="8" width="18.28515625" style="30" customWidth="1"/>
    <col min="9" max="16384" width="12" style="30"/>
  </cols>
  <sheetData>
    <row r="1" spans="1:8" ht="50.1" customHeight="1" x14ac:dyDescent="0.2">
      <c r="A1" s="98" t="s">
        <v>197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35" t="s">
        <v>0</v>
      </c>
      <c r="B2" s="35" t="s">
        <v>4</v>
      </c>
      <c r="C2" s="36" t="s">
        <v>5</v>
      </c>
      <c r="D2" s="36" t="s">
        <v>143</v>
      </c>
      <c r="E2" s="36" t="s">
        <v>6</v>
      </c>
      <c r="F2" s="36" t="s">
        <v>8</v>
      </c>
      <c r="G2" s="36" t="s">
        <v>10</v>
      </c>
      <c r="H2" s="36" t="s">
        <v>11</v>
      </c>
    </row>
    <row r="3" spans="1:8" x14ac:dyDescent="0.2">
      <c r="A3" s="3">
        <v>900001</v>
      </c>
      <c r="B3" s="11" t="s">
        <v>12</v>
      </c>
      <c r="C3" s="5">
        <f>+C4+C13+C21+C31</f>
        <v>3089668.33</v>
      </c>
      <c r="D3" s="5">
        <f>+D4+D13+D21+D31</f>
        <v>0</v>
      </c>
      <c r="E3" s="5">
        <f>+E4+E13+E21+E31</f>
        <v>3089668.33</v>
      </c>
      <c r="F3" s="5">
        <f>+F4+F13+F21+F31</f>
        <v>2779938.12</v>
      </c>
      <c r="G3" s="5">
        <f>+G4+G13+G21+G31</f>
        <v>2779938.12</v>
      </c>
      <c r="H3" s="6">
        <f>+H4+H13+H31</f>
        <v>309730.20999999996</v>
      </c>
    </row>
    <row r="4" spans="1:8" x14ac:dyDescent="0.2">
      <c r="A4" s="31">
        <v>1</v>
      </c>
      <c r="B4" s="32" t="s">
        <v>32</v>
      </c>
      <c r="C4" s="12">
        <f t="shared" ref="C4:H4" si="0">+C5+C6+C7+C8+C9+C10+C11+C12+C13+C14+C15+C16+C17+C18+C19+C20</f>
        <v>3089668.33</v>
      </c>
      <c r="D4" s="12">
        <f t="shared" si="0"/>
        <v>0</v>
      </c>
      <c r="E4" s="12">
        <f t="shared" si="0"/>
        <v>3089668.33</v>
      </c>
      <c r="F4" s="12">
        <f t="shared" si="0"/>
        <v>2779938.12</v>
      </c>
      <c r="G4" s="12">
        <f t="shared" si="0"/>
        <v>2779938.12</v>
      </c>
      <c r="H4" s="12">
        <f t="shared" si="0"/>
        <v>309730.20999999996</v>
      </c>
    </row>
    <row r="5" spans="1:8" x14ac:dyDescent="0.2">
      <c r="A5" s="33">
        <v>11</v>
      </c>
      <c r="B5" s="67" t="s">
        <v>165</v>
      </c>
      <c r="C5" s="49">
        <v>0</v>
      </c>
      <c r="D5" s="49">
        <v>0</v>
      </c>
      <c r="E5" s="49">
        <v>0</v>
      </c>
      <c r="F5" s="49">
        <v>0</v>
      </c>
      <c r="G5" s="49">
        <v>0</v>
      </c>
      <c r="H5" s="50">
        <f>+E5-F5</f>
        <v>0</v>
      </c>
    </row>
    <row r="6" spans="1:8" x14ac:dyDescent="0.2">
      <c r="A6" s="33">
        <v>12</v>
      </c>
      <c r="B6" s="67" t="s">
        <v>33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50">
        <f t="shared" ref="H6:H16" si="1">+E6-F6</f>
        <v>0</v>
      </c>
    </row>
    <row r="7" spans="1:8" x14ac:dyDescent="0.2">
      <c r="A7" s="33">
        <v>13</v>
      </c>
      <c r="B7" s="67" t="s">
        <v>166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50">
        <f t="shared" si="1"/>
        <v>0</v>
      </c>
    </row>
    <row r="8" spans="1:8" x14ac:dyDescent="0.2">
      <c r="A8" s="33">
        <v>14</v>
      </c>
      <c r="B8" s="67" t="s">
        <v>18</v>
      </c>
      <c r="C8" s="49">
        <v>0</v>
      </c>
      <c r="D8" s="49">
        <v>0</v>
      </c>
      <c r="E8" s="49">
        <v>0</v>
      </c>
      <c r="F8" s="49">
        <v>0</v>
      </c>
      <c r="G8" s="49">
        <v>0</v>
      </c>
      <c r="H8" s="50">
        <f t="shared" si="1"/>
        <v>0</v>
      </c>
    </row>
    <row r="9" spans="1:8" x14ac:dyDescent="0.2">
      <c r="A9" s="33">
        <v>15</v>
      </c>
      <c r="B9" s="67" t="s">
        <v>39</v>
      </c>
      <c r="C9" s="49">
        <v>0</v>
      </c>
      <c r="D9" s="49">
        <v>0</v>
      </c>
      <c r="E9" s="49">
        <v>0</v>
      </c>
      <c r="F9" s="49">
        <v>0</v>
      </c>
      <c r="G9" s="49">
        <v>0</v>
      </c>
      <c r="H9" s="50">
        <f t="shared" si="1"/>
        <v>0</v>
      </c>
    </row>
    <row r="10" spans="1:8" x14ac:dyDescent="0.2">
      <c r="A10" s="33">
        <v>16</v>
      </c>
      <c r="B10" s="67" t="s">
        <v>34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50">
        <f t="shared" si="1"/>
        <v>0</v>
      </c>
    </row>
    <row r="11" spans="1:8" x14ac:dyDescent="0.2">
      <c r="A11" s="33">
        <v>17</v>
      </c>
      <c r="B11" s="67" t="s">
        <v>167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50">
        <f t="shared" si="1"/>
        <v>0</v>
      </c>
    </row>
    <row r="12" spans="1:8" x14ac:dyDescent="0.2">
      <c r="A12" s="33">
        <v>18</v>
      </c>
      <c r="B12" s="67" t="s">
        <v>35</v>
      </c>
      <c r="C12" s="49">
        <v>0</v>
      </c>
      <c r="D12" s="49">
        <v>0</v>
      </c>
      <c r="E12" s="49">
        <v>0</v>
      </c>
      <c r="F12" s="49">
        <v>0</v>
      </c>
      <c r="G12" s="49">
        <v>0</v>
      </c>
      <c r="H12" s="50">
        <f t="shared" si="1"/>
        <v>0</v>
      </c>
    </row>
    <row r="13" spans="1:8" x14ac:dyDescent="0.2">
      <c r="A13" s="31">
        <v>2</v>
      </c>
      <c r="B13" s="32" t="s">
        <v>36</v>
      </c>
      <c r="C13" s="49">
        <v>0</v>
      </c>
      <c r="D13" s="49">
        <v>0</v>
      </c>
      <c r="E13" s="49">
        <v>0</v>
      </c>
      <c r="F13" s="49">
        <v>0</v>
      </c>
      <c r="G13" s="49">
        <v>0</v>
      </c>
      <c r="H13" s="50">
        <f t="shared" si="1"/>
        <v>0</v>
      </c>
    </row>
    <row r="14" spans="1:8" x14ac:dyDescent="0.2">
      <c r="A14" s="33">
        <v>21</v>
      </c>
      <c r="B14" s="67" t="s">
        <v>168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50">
        <f t="shared" si="1"/>
        <v>0</v>
      </c>
    </row>
    <row r="15" spans="1:8" x14ac:dyDescent="0.2">
      <c r="A15" s="33">
        <v>22</v>
      </c>
      <c r="B15" s="67" t="s">
        <v>47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50">
        <f t="shared" si="1"/>
        <v>0</v>
      </c>
    </row>
    <row r="16" spans="1:8" x14ac:dyDescent="0.2">
      <c r="A16" s="33">
        <v>23</v>
      </c>
      <c r="B16" s="67" t="s">
        <v>37</v>
      </c>
      <c r="C16" s="49">
        <v>0</v>
      </c>
      <c r="D16" s="49">
        <v>0</v>
      </c>
      <c r="E16" s="49">
        <v>0</v>
      </c>
      <c r="F16" s="49">
        <v>0</v>
      </c>
      <c r="G16" s="49">
        <v>0</v>
      </c>
      <c r="H16" s="50">
        <f t="shared" si="1"/>
        <v>0</v>
      </c>
    </row>
    <row r="17" spans="1:8" x14ac:dyDescent="0.2">
      <c r="A17" s="33">
        <v>24</v>
      </c>
      <c r="B17" s="67" t="s">
        <v>169</v>
      </c>
      <c r="C17" s="49">
        <v>3089668.33</v>
      </c>
      <c r="D17" s="49">
        <v>0</v>
      </c>
      <c r="E17" s="49">
        <f>+C17+D17</f>
        <v>3089668.33</v>
      </c>
      <c r="F17" s="49">
        <v>2779938.12</v>
      </c>
      <c r="G17" s="49">
        <v>2779938.12</v>
      </c>
      <c r="H17" s="50">
        <f>+E17-F17</f>
        <v>309730.20999999996</v>
      </c>
    </row>
    <row r="18" spans="1:8" x14ac:dyDescent="0.2">
      <c r="A18" s="33">
        <v>25</v>
      </c>
      <c r="B18" s="67" t="s">
        <v>170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50">
        <f>+E18-F18</f>
        <v>0</v>
      </c>
    </row>
    <row r="19" spans="1:8" x14ac:dyDescent="0.2">
      <c r="A19" s="33">
        <v>26</v>
      </c>
      <c r="B19" s="67" t="s">
        <v>171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50">
        <f t="shared" ref="H19:H33" si="2">+E19-F19</f>
        <v>0</v>
      </c>
    </row>
    <row r="20" spans="1:8" x14ac:dyDescent="0.2">
      <c r="A20" s="33">
        <v>27</v>
      </c>
      <c r="B20" s="67" t="s">
        <v>19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50">
        <f t="shared" si="2"/>
        <v>0</v>
      </c>
    </row>
    <row r="21" spans="1:8" x14ac:dyDescent="0.2">
      <c r="A21" s="31">
        <v>3</v>
      </c>
      <c r="B21" s="32" t="s">
        <v>172</v>
      </c>
      <c r="C21" s="12">
        <f>+C22+C23+C24+C25+C26+C27+C28+C29+C30</f>
        <v>0</v>
      </c>
      <c r="D21" s="12">
        <f>+D22+D23+D24+D25+D26+D27+D28+D29+D30</f>
        <v>0</v>
      </c>
      <c r="E21" s="12">
        <f>+E22+E23+E24+E25+E26+E27+E28+E29+E30</f>
        <v>0</v>
      </c>
      <c r="F21" s="12">
        <f>+F22+F23+F24+F25+F26+F27+F28+F29+F30</f>
        <v>0</v>
      </c>
      <c r="G21" s="12">
        <f>+G22+G23+G24+G25+G26+G27+G28+G29+G30</f>
        <v>0</v>
      </c>
      <c r="H21" s="50">
        <f t="shared" si="2"/>
        <v>0</v>
      </c>
    </row>
    <row r="22" spans="1:8" x14ac:dyDescent="0.2">
      <c r="A22" s="33">
        <v>31</v>
      </c>
      <c r="B22" s="67" t="s">
        <v>48</v>
      </c>
      <c r="C22" s="49">
        <v>0</v>
      </c>
      <c r="D22" s="49">
        <v>0</v>
      </c>
      <c r="E22" s="49">
        <v>0</v>
      </c>
      <c r="F22" s="49">
        <v>0</v>
      </c>
      <c r="G22" s="49">
        <v>0</v>
      </c>
      <c r="H22" s="50">
        <f t="shared" si="2"/>
        <v>0</v>
      </c>
    </row>
    <row r="23" spans="1:8" x14ac:dyDescent="0.2">
      <c r="A23" s="33">
        <v>32</v>
      </c>
      <c r="B23" s="67" t="s">
        <v>40</v>
      </c>
      <c r="C23" s="49">
        <v>0</v>
      </c>
      <c r="D23" s="49">
        <v>0</v>
      </c>
      <c r="E23" s="49">
        <v>0</v>
      </c>
      <c r="F23" s="49">
        <v>0</v>
      </c>
      <c r="G23" s="49">
        <v>0</v>
      </c>
      <c r="H23" s="50">
        <f t="shared" si="2"/>
        <v>0</v>
      </c>
    </row>
    <row r="24" spans="1:8" x14ac:dyDescent="0.2">
      <c r="A24" s="33">
        <v>33</v>
      </c>
      <c r="B24" s="67" t="s">
        <v>49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50">
        <f t="shared" si="2"/>
        <v>0</v>
      </c>
    </row>
    <row r="25" spans="1:8" x14ac:dyDescent="0.2">
      <c r="A25" s="33">
        <v>34</v>
      </c>
      <c r="B25" s="67" t="s">
        <v>173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50">
        <f t="shared" si="2"/>
        <v>0</v>
      </c>
    </row>
    <row r="26" spans="1:8" x14ac:dyDescent="0.2">
      <c r="A26" s="33">
        <v>35</v>
      </c>
      <c r="B26" s="67" t="s">
        <v>38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50">
        <f t="shared" si="2"/>
        <v>0</v>
      </c>
    </row>
    <row r="27" spans="1:8" x14ac:dyDescent="0.2">
      <c r="A27" s="33">
        <v>36</v>
      </c>
      <c r="B27" s="67" t="s">
        <v>20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50">
        <f t="shared" si="2"/>
        <v>0</v>
      </c>
    </row>
    <row r="28" spans="1:8" x14ac:dyDescent="0.2">
      <c r="A28" s="33">
        <v>37</v>
      </c>
      <c r="B28" s="67" t="s">
        <v>21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50">
        <f t="shared" si="2"/>
        <v>0</v>
      </c>
    </row>
    <row r="29" spans="1:8" x14ac:dyDescent="0.2">
      <c r="A29" s="33">
        <v>38</v>
      </c>
      <c r="B29" s="67" t="s">
        <v>174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50">
        <f t="shared" si="2"/>
        <v>0</v>
      </c>
    </row>
    <row r="30" spans="1:8" x14ac:dyDescent="0.2">
      <c r="A30" s="33">
        <v>39</v>
      </c>
      <c r="B30" s="67" t="s">
        <v>50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50">
        <f t="shared" si="2"/>
        <v>0</v>
      </c>
    </row>
    <row r="31" spans="1:8" x14ac:dyDescent="0.2">
      <c r="A31" s="31">
        <v>4</v>
      </c>
      <c r="B31" s="32" t="s">
        <v>51</v>
      </c>
      <c r="C31" s="12">
        <f>+C32+C33+C34+C35</f>
        <v>0</v>
      </c>
      <c r="D31" s="12">
        <f>+D32+D33+D34+D35</f>
        <v>0</v>
      </c>
      <c r="E31" s="12">
        <f>+E32+E33+E34+E35</f>
        <v>0</v>
      </c>
      <c r="F31" s="49">
        <v>0</v>
      </c>
      <c r="G31" s="49">
        <v>0</v>
      </c>
      <c r="H31" s="50">
        <f t="shared" si="2"/>
        <v>0</v>
      </c>
    </row>
    <row r="32" spans="1:8" x14ac:dyDescent="0.2">
      <c r="A32" s="33">
        <v>41</v>
      </c>
      <c r="B32" s="67" t="s">
        <v>175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50">
        <f t="shared" si="2"/>
        <v>0</v>
      </c>
    </row>
    <row r="33" spans="1:8" ht="20.399999999999999" x14ac:dyDescent="0.2">
      <c r="A33" s="33">
        <v>42</v>
      </c>
      <c r="B33" s="67" t="s">
        <v>41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50">
        <f t="shared" si="2"/>
        <v>0</v>
      </c>
    </row>
    <row r="34" spans="1:8" x14ac:dyDescent="0.2">
      <c r="A34" s="33">
        <v>43</v>
      </c>
      <c r="B34" s="67" t="s">
        <v>52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50">
        <v>0</v>
      </c>
    </row>
    <row r="35" spans="1:8" x14ac:dyDescent="0.2">
      <c r="A35" s="34">
        <v>44</v>
      </c>
      <c r="B35" s="68" t="s">
        <v>22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5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topLeftCell="A22" zoomScale="120" zoomScaleNormal="120" zoomScaleSheetLayoutView="100" workbookViewId="0">
      <selection activeCell="A16" sqref="A16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 t="s">
        <v>160</v>
      </c>
    </row>
    <row r="3" spans="1:1" x14ac:dyDescent="0.2">
      <c r="A3" s="43" t="s">
        <v>150</v>
      </c>
    </row>
    <row r="4" spans="1:1" x14ac:dyDescent="0.2">
      <c r="A4" s="43" t="s">
        <v>151</v>
      </c>
    </row>
    <row r="5" spans="1:1" x14ac:dyDescent="0.2">
      <c r="A5" s="43" t="s">
        <v>152</v>
      </c>
    </row>
    <row r="6" spans="1:1" ht="20.399999999999999" x14ac:dyDescent="0.2">
      <c r="A6" s="43" t="s">
        <v>153</v>
      </c>
    </row>
    <row r="7" spans="1:1" ht="30.6" x14ac:dyDescent="0.2">
      <c r="A7" s="43" t="s">
        <v>155</v>
      </c>
    </row>
    <row r="8" spans="1:1" ht="20.399999999999999" x14ac:dyDescent="0.2">
      <c r="A8" s="43" t="s">
        <v>157</v>
      </c>
    </row>
    <row r="9" spans="1:1" x14ac:dyDescent="0.2">
      <c r="A9" s="43" t="s">
        <v>158</v>
      </c>
    </row>
    <row r="10" spans="1:1" x14ac:dyDescent="0.2">
      <c r="A10" s="43"/>
    </row>
    <row r="11" spans="1:1" x14ac:dyDescent="0.2">
      <c r="A11" s="29" t="s">
        <v>132</v>
      </c>
    </row>
    <row r="12" spans="1:1" x14ac:dyDescent="0.2">
      <c r="A12" s="43" t="s">
        <v>133</v>
      </c>
    </row>
    <row r="13" spans="1:1" ht="11.25" customHeight="1" x14ac:dyDescent="0.2">
      <c r="A13" s="43"/>
    </row>
    <row r="14" spans="1:1" x14ac:dyDescent="0.2">
      <c r="A14" s="29" t="s">
        <v>135</v>
      </c>
    </row>
    <row r="15" spans="1:1" x14ac:dyDescent="0.2">
      <c r="A15" s="43" t="s">
        <v>136</v>
      </c>
    </row>
    <row r="16" spans="1:1" x14ac:dyDescent="0.2">
      <c r="A16" s="43"/>
    </row>
    <row r="17" spans="1:1" x14ac:dyDescent="0.2">
      <c r="A17" s="29" t="s">
        <v>134</v>
      </c>
    </row>
    <row r="18" spans="1:1" ht="39.9" customHeight="1" x14ac:dyDescent="0.2">
      <c r="A18" s="44" t="s">
        <v>139</v>
      </c>
    </row>
  </sheetData>
  <sheetProtection algorithmName="SHA-512" hashValue="gM52x52r6YLLltoCXkUKg4wGs7dba1Wxm4lBOkXcB8+BLYChn3CF/U2JdgWFifsNfOVypog5RrPt/DZOpI0bOA==" saltValue="JUQG07qqMMqNAtOD68wru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zoomScale="120" zoomScaleNormal="120" zoomScaleSheetLayoutView="100" workbookViewId="0">
      <pane ySplit="1" topLeftCell="A2" activePane="bottomLeft" state="frozen"/>
      <selection pane="bottomLeft" activeCell="A2" sqref="A2"/>
    </sheetView>
  </sheetViews>
  <sheetFormatPr baseColWidth="10" defaultColWidth="12" defaultRowHeight="10.199999999999999" x14ac:dyDescent="0.2"/>
  <cols>
    <col min="1" max="1" width="157.2851562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 t="s">
        <v>145</v>
      </c>
    </row>
    <row r="3" spans="1:1" x14ac:dyDescent="0.2">
      <c r="A3" s="43" t="s">
        <v>146</v>
      </c>
    </row>
    <row r="4" spans="1:1" x14ac:dyDescent="0.2">
      <c r="A4" s="69" t="s">
        <v>176</v>
      </c>
    </row>
    <row r="5" spans="1:1" x14ac:dyDescent="0.2">
      <c r="A5" s="43" t="s">
        <v>147</v>
      </c>
    </row>
    <row r="6" spans="1:1" ht="20.399999999999999" x14ac:dyDescent="0.2">
      <c r="A6" s="47" t="s">
        <v>148</v>
      </c>
    </row>
    <row r="7" spans="1:1" x14ac:dyDescent="0.2">
      <c r="A7" s="47" t="s">
        <v>149</v>
      </c>
    </row>
    <row r="8" spans="1:1" x14ac:dyDescent="0.2">
      <c r="A8" s="43" t="s">
        <v>150</v>
      </c>
    </row>
    <row r="9" spans="1:1" x14ac:dyDescent="0.2">
      <c r="A9" s="43" t="s">
        <v>151</v>
      </c>
    </row>
    <row r="10" spans="1:1" x14ac:dyDescent="0.2">
      <c r="A10" s="43" t="s">
        <v>152</v>
      </c>
    </row>
    <row r="11" spans="1:1" x14ac:dyDescent="0.2">
      <c r="A11" s="43" t="s">
        <v>153</v>
      </c>
    </row>
    <row r="12" spans="1:1" ht="30.6" x14ac:dyDescent="0.2">
      <c r="A12" s="43" t="s">
        <v>154</v>
      </c>
    </row>
    <row r="13" spans="1:1" ht="30.6" x14ac:dyDescent="0.2">
      <c r="A13" s="43" t="s">
        <v>155</v>
      </c>
    </row>
    <row r="14" spans="1:1" ht="20.399999999999999" x14ac:dyDescent="0.2">
      <c r="A14" s="43" t="s">
        <v>156</v>
      </c>
    </row>
    <row r="15" spans="1:1" x14ac:dyDescent="0.2">
      <c r="A15" s="43" t="s">
        <v>157</v>
      </c>
    </row>
    <row r="16" spans="1:1" x14ac:dyDescent="0.2">
      <c r="A16" s="43" t="s">
        <v>158</v>
      </c>
    </row>
    <row r="17" spans="1:1" x14ac:dyDescent="0.2">
      <c r="A17" s="43"/>
    </row>
    <row r="18" spans="1:1" x14ac:dyDescent="0.2">
      <c r="A18" s="29" t="s">
        <v>132</v>
      </c>
    </row>
    <row r="19" spans="1:1" x14ac:dyDescent="0.2">
      <c r="A19" s="43" t="s">
        <v>142</v>
      </c>
    </row>
    <row r="20" spans="1:1" x14ac:dyDescent="0.2">
      <c r="A20" s="43"/>
    </row>
    <row r="21" spans="1:1" x14ac:dyDescent="0.2">
      <c r="A21" s="29" t="s">
        <v>135</v>
      </c>
    </row>
    <row r="22" spans="1:1" x14ac:dyDescent="0.2">
      <c r="A22" s="43" t="s">
        <v>141</v>
      </c>
    </row>
    <row r="23" spans="1:1" x14ac:dyDescent="0.2">
      <c r="A23" s="43"/>
    </row>
  </sheetData>
  <sheetProtection algorithmName="SHA-512" hashValue="9El25v/eI4UNGrMSFH9sxtZeYHWD6wgz5b7inbXva3zMQlEtxZVWYLtfEzcGtqgSQykoqAzT9sFVu2yOuVlRsw==" saltValue="5weJZnGsqiCYhAqcfrhfV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opLeftCell="B1" zoomScale="126" zoomScaleNormal="126" workbookViewId="0">
      <pane ySplit="2" topLeftCell="A3" activePane="bottomLeft" state="frozen"/>
      <selection pane="bottomLeft" activeCell="D29" sqref="D29"/>
    </sheetView>
  </sheetViews>
  <sheetFormatPr baseColWidth="10" defaultColWidth="12" defaultRowHeight="10.199999999999999" x14ac:dyDescent="0.2"/>
  <cols>
    <col min="1" max="1" width="9.140625" style="26" customWidth="1"/>
    <col min="2" max="2" width="61.140625" style="26" bestFit="1" customWidth="1"/>
    <col min="3" max="3" width="18.28515625" style="26" customWidth="1"/>
    <col min="4" max="4" width="19.85546875" style="26" customWidth="1"/>
    <col min="5" max="8" width="18.28515625" style="26" customWidth="1"/>
    <col min="9" max="16384" width="12" style="26"/>
  </cols>
  <sheetData>
    <row r="1" spans="1:8" ht="60" customHeight="1" x14ac:dyDescent="0.2">
      <c r="A1" s="98" t="s">
        <v>194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35" t="s">
        <v>3</v>
      </c>
      <c r="B2" s="35" t="s">
        <v>4</v>
      </c>
      <c r="C2" s="36" t="s">
        <v>5</v>
      </c>
      <c r="D2" s="36" t="s">
        <v>143</v>
      </c>
      <c r="E2" s="36" t="s">
        <v>6</v>
      </c>
      <c r="F2" s="36" t="s">
        <v>8</v>
      </c>
      <c r="G2" s="36" t="s">
        <v>10</v>
      </c>
      <c r="H2" s="36" t="s">
        <v>11</v>
      </c>
    </row>
    <row r="3" spans="1:8" x14ac:dyDescent="0.2">
      <c r="A3" s="27">
        <v>900001</v>
      </c>
      <c r="B3" s="4" t="s">
        <v>12</v>
      </c>
      <c r="C3" s="2">
        <f>+C4+C12+C22+C32+C42+C52+C56+C64+C68</f>
        <v>3089668.33</v>
      </c>
      <c r="D3" s="2">
        <f>+D4+D12+D22+D32+D42+D52+D56+D64+D68</f>
        <v>0</v>
      </c>
      <c r="E3" s="2">
        <f>+E4+E12+E22+E32+E42+E52+E56+E64+E68</f>
        <v>3089668.3300000005</v>
      </c>
      <c r="F3" s="2">
        <f>+F4+F12+F22+F32+F42+F52+F56+F64+F68</f>
        <v>2779938.12</v>
      </c>
      <c r="G3" s="2">
        <f>+G4+G12+G22+G32+G42+G52+G56+G64+G68</f>
        <v>2779938.12</v>
      </c>
      <c r="H3" s="6">
        <f t="shared" ref="H3:H30" si="0">+E3-F3</f>
        <v>309730.21000000043</v>
      </c>
    </row>
    <row r="4" spans="1:8" x14ac:dyDescent="0.2">
      <c r="A4" s="48">
        <v>1000</v>
      </c>
      <c r="B4" s="19" t="s">
        <v>59</v>
      </c>
      <c r="C4" s="70">
        <f>+C5+C6+C7+C8+C9+C10+C11</f>
        <v>2063691.8501092801</v>
      </c>
      <c r="D4" s="70">
        <f>+D5+D6+D7+D8+D9+D10+D11</f>
        <v>-18792</v>
      </c>
      <c r="E4" s="70">
        <f>+E5+E6+E7+E8+E9+E10+E11</f>
        <v>2044899.8501092801</v>
      </c>
      <c r="F4" s="70">
        <f>+F5+F6+F7+F8+F9+F10+F11</f>
        <v>1824124.5899999999</v>
      </c>
      <c r="G4" s="70">
        <f t="shared" ref="G4" si="1">+G5+G6+G7+G8+G9+G10+G11</f>
        <v>1824124.5899999999</v>
      </c>
      <c r="H4" s="13">
        <f t="shared" si="0"/>
        <v>220775.26010928024</v>
      </c>
    </row>
    <row r="5" spans="1:8" x14ac:dyDescent="0.2">
      <c r="A5" s="48">
        <v>1100</v>
      </c>
      <c r="B5" s="51" t="s">
        <v>60</v>
      </c>
      <c r="C5" s="49">
        <v>1298820.6591360001</v>
      </c>
      <c r="D5" s="49">
        <v>0</v>
      </c>
      <c r="E5" s="49">
        <v>1298820.6591360001</v>
      </c>
      <c r="F5" s="49">
        <v>1201146.45</v>
      </c>
      <c r="G5" s="49">
        <v>1201146.45</v>
      </c>
      <c r="H5" s="13">
        <f t="shared" si="0"/>
        <v>97674.209136000136</v>
      </c>
    </row>
    <row r="6" spans="1:8" x14ac:dyDescent="0.2">
      <c r="A6" s="48">
        <v>1200</v>
      </c>
      <c r="B6" s="51" t="s">
        <v>61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13">
        <f t="shared" si="0"/>
        <v>0</v>
      </c>
    </row>
    <row r="7" spans="1:8" x14ac:dyDescent="0.2">
      <c r="A7" s="48">
        <v>1300</v>
      </c>
      <c r="B7" s="51" t="s">
        <v>62</v>
      </c>
      <c r="C7" s="49">
        <v>204549.20431087998</v>
      </c>
      <c r="D7" s="49">
        <v>0</v>
      </c>
      <c r="E7" s="49">
        <v>204549.20431087998</v>
      </c>
      <c r="F7" s="49">
        <v>183917.68</v>
      </c>
      <c r="G7" s="49">
        <v>183917.68</v>
      </c>
      <c r="H7" s="13">
        <f t="shared" si="0"/>
        <v>20631.524310879991</v>
      </c>
    </row>
    <row r="8" spans="1:8" x14ac:dyDescent="0.2">
      <c r="A8" s="48">
        <v>1400</v>
      </c>
      <c r="B8" s="51" t="s">
        <v>63</v>
      </c>
      <c r="C8" s="49">
        <v>376953.49</v>
      </c>
      <c r="D8" s="49">
        <v>0</v>
      </c>
      <c r="E8" s="49">
        <v>376953.49</v>
      </c>
      <c r="F8" s="49">
        <v>279631.46999999997</v>
      </c>
      <c r="G8" s="49">
        <v>279631.46999999997</v>
      </c>
      <c r="H8" s="13">
        <f t="shared" si="0"/>
        <v>97322.020000000019</v>
      </c>
    </row>
    <row r="9" spans="1:8" x14ac:dyDescent="0.2">
      <c r="A9" s="48">
        <v>1500</v>
      </c>
      <c r="B9" s="51" t="s">
        <v>64</v>
      </c>
      <c r="C9" s="49">
        <v>183368.49666239996</v>
      </c>
      <c r="D9" s="49">
        <v>-18792</v>
      </c>
      <c r="E9" s="49">
        <v>164576.49666239996</v>
      </c>
      <c r="F9" s="49">
        <v>159428.99</v>
      </c>
      <c r="G9" s="49">
        <v>159428.99</v>
      </c>
      <c r="H9" s="13">
        <f t="shared" si="0"/>
        <v>5147.5066623999737</v>
      </c>
    </row>
    <row r="10" spans="1:8" x14ac:dyDescent="0.2">
      <c r="A10" s="48">
        <v>1600</v>
      </c>
      <c r="B10" s="51" t="s">
        <v>65</v>
      </c>
      <c r="C10" s="49">
        <v>0</v>
      </c>
      <c r="D10" s="49">
        <v>0</v>
      </c>
      <c r="E10" s="49">
        <v>0</v>
      </c>
      <c r="F10" s="49">
        <v>0</v>
      </c>
      <c r="G10" s="49">
        <v>0</v>
      </c>
      <c r="H10" s="13">
        <f t="shared" si="0"/>
        <v>0</v>
      </c>
    </row>
    <row r="11" spans="1:8" x14ac:dyDescent="0.2">
      <c r="A11" s="48">
        <v>1700</v>
      </c>
      <c r="B11" s="51" t="s">
        <v>66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13">
        <f t="shared" si="0"/>
        <v>0</v>
      </c>
    </row>
    <row r="12" spans="1:8" x14ac:dyDescent="0.2">
      <c r="A12" s="48">
        <v>2000</v>
      </c>
      <c r="B12" s="19" t="s">
        <v>67</v>
      </c>
      <c r="C12" s="70">
        <f>+C13+C14+C15+C16+C17+C18+C19+C20+C21</f>
        <v>180972.91999999998</v>
      </c>
      <c r="D12" s="70">
        <f t="shared" ref="D12:G12" si="2">+D13+D14+D15+D16+D17+D18+D19+D20+D21</f>
        <v>-16000</v>
      </c>
      <c r="E12" s="70">
        <f t="shared" si="2"/>
        <v>164972.91999999998</v>
      </c>
      <c r="F12" s="70">
        <f t="shared" si="2"/>
        <v>137439.25</v>
      </c>
      <c r="G12" s="70">
        <f t="shared" si="2"/>
        <v>137439.25</v>
      </c>
      <c r="H12" s="13">
        <f t="shared" si="0"/>
        <v>27533.669999999984</v>
      </c>
    </row>
    <row r="13" spans="1:8" x14ac:dyDescent="0.2">
      <c r="A13" s="48">
        <v>2100</v>
      </c>
      <c r="B13" s="51" t="s">
        <v>68</v>
      </c>
      <c r="C13" s="49">
        <v>131972.91999999998</v>
      </c>
      <c r="D13" s="49">
        <v>7000</v>
      </c>
      <c r="E13" s="49">
        <v>138972.91999999998</v>
      </c>
      <c r="F13" s="49">
        <v>127533.07</v>
      </c>
      <c r="G13" s="49">
        <v>127533.07</v>
      </c>
      <c r="H13" s="13">
        <f t="shared" si="0"/>
        <v>11439.849999999977</v>
      </c>
    </row>
    <row r="14" spans="1:8" x14ac:dyDescent="0.2">
      <c r="A14" s="48">
        <v>2200</v>
      </c>
      <c r="B14" s="51" t="s">
        <v>69</v>
      </c>
      <c r="C14" s="49">
        <v>3000</v>
      </c>
      <c r="D14" s="49">
        <v>0</v>
      </c>
      <c r="E14" s="49">
        <v>3000</v>
      </c>
      <c r="F14" s="49">
        <v>1075</v>
      </c>
      <c r="G14" s="49">
        <v>1075</v>
      </c>
      <c r="H14" s="13">
        <f t="shared" si="0"/>
        <v>1925</v>
      </c>
    </row>
    <row r="15" spans="1:8" x14ac:dyDescent="0.2">
      <c r="A15" s="48">
        <v>2300</v>
      </c>
      <c r="B15" s="51" t="s">
        <v>70</v>
      </c>
      <c r="C15" s="49">
        <v>0</v>
      </c>
      <c r="D15" s="49">
        <v>0</v>
      </c>
      <c r="E15" s="49">
        <v>0</v>
      </c>
      <c r="F15" s="49">
        <v>0</v>
      </c>
      <c r="G15" s="49">
        <v>0</v>
      </c>
      <c r="H15" s="13">
        <f t="shared" si="0"/>
        <v>0</v>
      </c>
    </row>
    <row r="16" spans="1:8" x14ac:dyDescent="0.2">
      <c r="A16" s="48">
        <v>2400</v>
      </c>
      <c r="B16" s="51" t="s">
        <v>71</v>
      </c>
      <c r="C16" s="49">
        <v>22000</v>
      </c>
      <c r="D16" s="49">
        <v>-3000</v>
      </c>
      <c r="E16" s="49">
        <v>19000</v>
      </c>
      <c r="F16" s="49">
        <v>8831.18</v>
      </c>
      <c r="G16" s="49">
        <v>8831.18</v>
      </c>
      <c r="H16" s="13">
        <f t="shared" si="0"/>
        <v>10168.82</v>
      </c>
    </row>
    <row r="17" spans="1:8" x14ac:dyDescent="0.2">
      <c r="A17" s="48">
        <v>2500</v>
      </c>
      <c r="B17" s="51" t="s">
        <v>72</v>
      </c>
      <c r="C17" s="49">
        <v>20000</v>
      </c>
      <c r="D17" s="49">
        <v>-20000</v>
      </c>
      <c r="E17" s="49">
        <v>0</v>
      </c>
      <c r="F17" s="49">
        <v>0</v>
      </c>
      <c r="G17" s="49">
        <v>0</v>
      </c>
      <c r="H17" s="13">
        <f t="shared" si="0"/>
        <v>0</v>
      </c>
    </row>
    <row r="18" spans="1:8" x14ac:dyDescent="0.2">
      <c r="A18" s="48">
        <v>2600</v>
      </c>
      <c r="B18" s="51" t="s">
        <v>73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13">
        <f t="shared" si="0"/>
        <v>0</v>
      </c>
    </row>
    <row r="19" spans="1:8" x14ac:dyDescent="0.2">
      <c r="A19" s="48">
        <v>2700</v>
      </c>
      <c r="B19" s="51" t="s">
        <v>74</v>
      </c>
      <c r="C19" s="49">
        <v>4000.0000000000005</v>
      </c>
      <c r="D19" s="49">
        <v>0</v>
      </c>
      <c r="E19" s="49">
        <v>4000.0000000000005</v>
      </c>
      <c r="F19" s="49">
        <v>0</v>
      </c>
      <c r="G19" s="49">
        <v>0</v>
      </c>
      <c r="H19" s="13">
        <f t="shared" si="0"/>
        <v>4000.0000000000005</v>
      </c>
    </row>
    <row r="20" spans="1:8" x14ac:dyDescent="0.2">
      <c r="A20" s="48">
        <v>2800</v>
      </c>
      <c r="B20" s="51" t="s">
        <v>75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13">
        <f t="shared" si="0"/>
        <v>0</v>
      </c>
    </row>
    <row r="21" spans="1:8" x14ac:dyDescent="0.2">
      <c r="A21" s="48">
        <v>2900</v>
      </c>
      <c r="B21" s="51" t="s">
        <v>76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13">
        <f t="shared" si="0"/>
        <v>0</v>
      </c>
    </row>
    <row r="22" spans="1:8" x14ac:dyDescent="0.2">
      <c r="A22" s="48">
        <v>3000</v>
      </c>
      <c r="B22" s="19" t="s">
        <v>77</v>
      </c>
      <c r="C22" s="70">
        <f t="shared" ref="C22:G22" si="3">+C23+C24+C25+C26+C27+C28+C29+C30+C31</f>
        <v>699065.97853054595</v>
      </c>
      <c r="D22" s="70">
        <f t="shared" si="3"/>
        <v>-33755.270000000004</v>
      </c>
      <c r="E22" s="70">
        <f t="shared" si="3"/>
        <v>665310.70853054605</v>
      </c>
      <c r="F22" s="70">
        <f t="shared" si="3"/>
        <v>607286.97000000009</v>
      </c>
      <c r="G22" s="70">
        <f t="shared" si="3"/>
        <v>607286.97000000009</v>
      </c>
      <c r="H22" s="13">
        <f t="shared" si="0"/>
        <v>58023.738530545961</v>
      </c>
    </row>
    <row r="23" spans="1:8" x14ac:dyDescent="0.2">
      <c r="A23" s="48">
        <v>3100</v>
      </c>
      <c r="B23" s="51" t="s">
        <v>78</v>
      </c>
      <c r="C23" s="49">
        <v>158160</v>
      </c>
      <c r="D23" s="49">
        <v>-4255.2700000000004</v>
      </c>
      <c r="E23" s="49">
        <v>153904.72999999998</v>
      </c>
      <c r="F23" s="49">
        <v>145583.87</v>
      </c>
      <c r="G23" s="49">
        <v>145583.87</v>
      </c>
      <c r="H23" s="13">
        <f t="shared" si="0"/>
        <v>8320.859999999986</v>
      </c>
    </row>
    <row r="24" spans="1:8" x14ac:dyDescent="0.2">
      <c r="A24" s="48">
        <v>3200</v>
      </c>
      <c r="B24" s="51" t="s">
        <v>79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13">
        <f t="shared" si="0"/>
        <v>0</v>
      </c>
    </row>
    <row r="25" spans="1:8" x14ac:dyDescent="0.2">
      <c r="A25" s="48">
        <v>3300</v>
      </c>
      <c r="B25" s="51" t="s">
        <v>80</v>
      </c>
      <c r="C25" s="49">
        <v>189597.64999999997</v>
      </c>
      <c r="D25" s="49">
        <v>-34500</v>
      </c>
      <c r="E25" s="49">
        <v>155097.64999999997</v>
      </c>
      <c r="F25" s="49">
        <v>146171.91</v>
      </c>
      <c r="G25" s="49">
        <v>146171.91</v>
      </c>
      <c r="H25" s="13">
        <f t="shared" si="0"/>
        <v>8925.7399999999616</v>
      </c>
    </row>
    <row r="26" spans="1:8" x14ac:dyDescent="0.2">
      <c r="A26" s="48">
        <v>3400</v>
      </c>
      <c r="B26" s="51" t="s">
        <v>81</v>
      </c>
      <c r="C26" s="49">
        <v>135594</v>
      </c>
      <c r="D26" s="49">
        <v>9860</v>
      </c>
      <c r="E26" s="49">
        <v>145454</v>
      </c>
      <c r="F26" s="49">
        <v>108835.09</v>
      </c>
      <c r="G26" s="49">
        <v>108835.09</v>
      </c>
      <c r="H26" s="13">
        <f t="shared" si="0"/>
        <v>36618.910000000003</v>
      </c>
    </row>
    <row r="27" spans="1:8" x14ac:dyDescent="0.2">
      <c r="A27" s="48">
        <v>3500</v>
      </c>
      <c r="B27" s="51" t="s">
        <v>82</v>
      </c>
      <c r="C27" s="49">
        <v>106359</v>
      </c>
      <c r="D27" s="49">
        <v>19928.22</v>
      </c>
      <c r="E27" s="49">
        <v>126287.22</v>
      </c>
      <c r="F27" s="49">
        <v>126155.02</v>
      </c>
      <c r="G27" s="49">
        <v>126155.02</v>
      </c>
      <c r="H27" s="13">
        <f t="shared" si="0"/>
        <v>132.19999999999709</v>
      </c>
    </row>
    <row r="28" spans="1:8" x14ac:dyDescent="0.2">
      <c r="A28" s="48">
        <v>3600</v>
      </c>
      <c r="B28" s="51" t="s">
        <v>83</v>
      </c>
      <c r="C28" s="49">
        <v>45000</v>
      </c>
      <c r="D28" s="49">
        <v>-2311.37</v>
      </c>
      <c r="E28" s="49">
        <v>42688.63</v>
      </c>
      <c r="F28" s="49">
        <v>42212.93</v>
      </c>
      <c r="G28" s="49">
        <v>42212.93</v>
      </c>
      <c r="H28" s="13">
        <f t="shared" si="0"/>
        <v>475.69999999999709</v>
      </c>
    </row>
    <row r="29" spans="1:8" x14ac:dyDescent="0.2">
      <c r="A29" s="48">
        <v>3700</v>
      </c>
      <c r="B29" s="51" t="s">
        <v>84</v>
      </c>
      <c r="C29" s="49">
        <v>12073.333333333332</v>
      </c>
      <c r="D29" s="49">
        <v>-9901</v>
      </c>
      <c r="E29" s="49">
        <v>2172.3333333333321</v>
      </c>
      <c r="F29" s="49">
        <v>2172</v>
      </c>
      <c r="G29" s="49">
        <v>2172</v>
      </c>
      <c r="H29" s="13">
        <f t="shared" si="0"/>
        <v>0.33333333333212067</v>
      </c>
    </row>
    <row r="30" spans="1:8" x14ac:dyDescent="0.2">
      <c r="A30" s="48">
        <v>3800</v>
      </c>
      <c r="B30" s="51" t="s">
        <v>85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13">
        <f t="shared" si="0"/>
        <v>0</v>
      </c>
    </row>
    <row r="31" spans="1:8" x14ac:dyDescent="0.2">
      <c r="A31" s="48">
        <v>3900</v>
      </c>
      <c r="B31" s="51" t="s">
        <v>86</v>
      </c>
      <c r="C31" s="49">
        <v>52281.995197212702</v>
      </c>
      <c r="D31" s="49">
        <v>-12575.85</v>
      </c>
      <c r="E31" s="49">
        <v>39706.145197212703</v>
      </c>
      <c r="F31" s="49">
        <v>36156.15</v>
      </c>
      <c r="G31" s="49">
        <v>36156.15</v>
      </c>
      <c r="H31" s="13">
        <f t="shared" ref="H31:H75" si="4">+E31-F31</f>
        <v>3549.9951972127019</v>
      </c>
    </row>
    <row r="32" spans="1:8" x14ac:dyDescent="0.2">
      <c r="A32" s="48">
        <v>4000</v>
      </c>
      <c r="B32" s="19" t="s">
        <v>87</v>
      </c>
      <c r="C32" s="70">
        <f t="shared" ref="C32:G32" si="5">+C33+C34+C35+C36+C37+C38+C39</f>
        <v>0</v>
      </c>
      <c r="D32" s="70">
        <f t="shared" si="5"/>
        <v>0</v>
      </c>
      <c r="E32" s="70">
        <f t="shared" si="5"/>
        <v>0</v>
      </c>
      <c r="F32" s="70">
        <f t="shared" si="5"/>
        <v>0</v>
      </c>
      <c r="G32" s="70">
        <f t="shared" si="5"/>
        <v>0</v>
      </c>
      <c r="H32" s="13">
        <f t="shared" si="4"/>
        <v>0</v>
      </c>
    </row>
    <row r="33" spans="1:8" x14ac:dyDescent="0.2">
      <c r="A33" s="48">
        <v>4100</v>
      </c>
      <c r="B33" s="51" t="s">
        <v>88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13">
        <f t="shared" si="4"/>
        <v>0</v>
      </c>
    </row>
    <row r="34" spans="1:8" x14ac:dyDescent="0.2">
      <c r="A34" s="48">
        <v>4200</v>
      </c>
      <c r="B34" s="51" t="s">
        <v>89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13">
        <f t="shared" si="4"/>
        <v>0</v>
      </c>
    </row>
    <row r="35" spans="1:8" x14ac:dyDescent="0.2">
      <c r="A35" s="48">
        <v>4300</v>
      </c>
      <c r="B35" s="51" t="s">
        <v>90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13">
        <f t="shared" si="4"/>
        <v>0</v>
      </c>
    </row>
    <row r="36" spans="1:8" x14ac:dyDescent="0.2">
      <c r="A36" s="48">
        <v>4400</v>
      </c>
      <c r="B36" s="51" t="s">
        <v>91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13">
        <f t="shared" si="4"/>
        <v>0</v>
      </c>
    </row>
    <row r="37" spans="1:8" x14ac:dyDescent="0.2">
      <c r="A37" s="48">
        <v>4500</v>
      </c>
      <c r="B37" s="51" t="s">
        <v>92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13">
        <f t="shared" si="4"/>
        <v>0</v>
      </c>
    </row>
    <row r="38" spans="1:8" x14ac:dyDescent="0.2">
      <c r="A38" s="48">
        <v>4600</v>
      </c>
      <c r="B38" s="51" t="s">
        <v>93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13">
        <f t="shared" si="4"/>
        <v>0</v>
      </c>
    </row>
    <row r="39" spans="1:8" x14ac:dyDescent="0.2">
      <c r="A39" s="48">
        <v>4700</v>
      </c>
      <c r="B39" s="51" t="s">
        <v>94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13">
        <f t="shared" si="4"/>
        <v>0</v>
      </c>
    </row>
    <row r="40" spans="1:8" x14ac:dyDescent="0.2">
      <c r="A40" s="48">
        <v>4800</v>
      </c>
      <c r="B40" s="51" t="s">
        <v>95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13">
        <f t="shared" si="4"/>
        <v>0</v>
      </c>
    </row>
    <row r="41" spans="1:8" x14ac:dyDescent="0.2">
      <c r="A41" s="48">
        <v>4900</v>
      </c>
      <c r="B41" s="51" t="s">
        <v>96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13">
        <f t="shared" si="4"/>
        <v>0</v>
      </c>
    </row>
    <row r="42" spans="1:8" x14ac:dyDescent="0.2">
      <c r="A42" s="48">
        <v>5000</v>
      </c>
      <c r="B42" s="19" t="s">
        <v>97</v>
      </c>
      <c r="C42" s="70">
        <f t="shared" ref="C42:G42" si="6">+C43+C44+C45+C46+C47+C48+C49+C50+C51</f>
        <v>145937.58136017428</v>
      </c>
      <c r="D42" s="70">
        <f t="shared" si="6"/>
        <v>68547.27</v>
      </c>
      <c r="E42" s="70">
        <f t="shared" si="6"/>
        <v>214484.8513601743</v>
      </c>
      <c r="F42" s="70">
        <f t="shared" si="6"/>
        <v>211087.31</v>
      </c>
      <c r="G42" s="70">
        <f t="shared" si="6"/>
        <v>211087.31</v>
      </c>
      <c r="H42" s="13">
        <f t="shared" si="4"/>
        <v>3397.5413601743057</v>
      </c>
    </row>
    <row r="43" spans="1:8" x14ac:dyDescent="0.2">
      <c r="A43" s="48">
        <v>5100</v>
      </c>
      <c r="B43" s="51" t="s">
        <v>98</v>
      </c>
      <c r="C43" s="49">
        <v>104432.25136017428</v>
      </c>
      <c r="D43" s="49">
        <v>4000</v>
      </c>
      <c r="E43" s="49">
        <v>108432.25136017428</v>
      </c>
      <c r="F43" s="49">
        <v>105034.84</v>
      </c>
      <c r="G43" s="49">
        <v>105034.84</v>
      </c>
      <c r="H43" s="13">
        <f t="shared" si="4"/>
        <v>3397.4113601742865</v>
      </c>
    </row>
    <row r="44" spans="1:8" x14ac:dyDescent="0.2">
      <c r="A44" s="48">
        <v>5200</v>
      </c>
      <c r="B44" s="51" t="s">
        <v>99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13">
        <f t="shared" si="4"/>
        <v>0</v>
      </c>
    </row>
    <row r="45" spans="1:8" x14ac:dyDescent="0.2">
      <c r="A45" s="48">
        <v>5300</v>
      </c>
      <c r="B45" s="51" t="s">
        <v>100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13">
        <f t="shared" si="4"/>
        <v>0</v>
      </c>
    </row>
    <row r="46" spans="1:8" x14ac:dyDescent="0.2">
      <c r="A46" s="48">
        <v>5400</v>
      </c>
      <c r="B46" s="51" t="s">
        <v>101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13">
        <f t="shared" si="4"/>
        <v>0</v>
      </c>
    </row>
    <row r="47" spans="1:8" x14ac:dyDescent="0.2">
      <c r="A47" s="48">
        <v>5500</v>
      </c>
      <c r="B47" s="51" t="s">
        <v>102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13">
        <f t="shared" si="4"/>
        <v>0</v>
      </c>
    </row>
    <row r="48" spans="1:8" x14ac:dyDescent="0.2">
      <c r="A48" s="48">
        <v>5600</v>
      </c>
      <c r="B48" s="51" t="s">
        <v>103</v>
      </c>
      <c r="C48" s="49">
        <v>10000</v>
      </c>
      <c r="D48" s="49">
        <v>92723.27</v>
      </c>
      <c r="E48" s="49">
        <v>102723.27</v>
      </c>
      <c r="F48" s="49">
        <v>102723.27</v>
      </c>
      <c r="G48" s="49">
        <v>102723.27</v>
      </c>
      <c r="H48" s="13">
        <f t="shared" si="4"/>
        <v>0</v>
      </c>
    </row>
    <row r="49" spans="1:8" x14ac:dyDescent="0.2">
      <c r="A49" s="48">
        <v>5700</v>
      </c>
      <c r="B49" s="51" t="s">
        <v>104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13">
        <f t="shared" si="4"/>
        <v>0</v>
      </c>
    </row>
    <row r="50" spans="1:8" x14ac:dyDescent="0.2">
      <c r="A50" s="48">
        <v>5800</v>
      </c>
      <c r="B50" s="51" t="s">
        <v>105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13">
        <f t="shared" si="4"/>
        <v>0</v>
      </c>
    </row>
    <row r="51" spans="1:8" x14ac:dyDescent="0.2">
      <c r="A51" s="48">
        <v>5900</v>
      </c>
      <c r="B51" s="51" t="s">
        <v>106</v>
      </c>
      <c r="C51" s="49">
        <v>31505.33</v>
      </c>
      <c r="D51" s="49">
        <v>-28176</v>
      </c>
      <c r="E51" s="49">
        <v>3329.3300000000017</v>
      </c>
      <c r="F51" s="49">
        <v>3329.2</v>
      </c>
      <c r="G51" s="49">
        <v>3329.2</v>
      </c>
      <c r="H51" s="13">
        <f t="shared" si="4"/>
        <v>0.13000000000192813</v>
      </c>
    </row>
    <row r="52" spans="1:8" x14ac:dyDescent="0.2">
      <c r="A52" s="48">
        <v>6000</v>
      </c>
      <c r="B52" s="19" t="s">
        <v>129</v>
      </c>
      <c r="C52" s="70">
        <f t="shared" ref="C52:G52" si="7">+C53+C54+C55+C56+C57+C58+C59+C60+C61+C62+C63</f>
        <v>0</v>
      </c>
      <c r="D52" s="70">
        <f t="shared" si="7"/>
        <v>0</v>
      </c>
      <c r="E52" s="70">
        <f t="shared" si="7"/>
        <v>0</v>
      </c>
      <c r="F52" s="70">
        <f t="shared" si="7"/>
        <v>0</v>
      </c>
      <c r="G52" s="70">
        <f t="shared" si="7"/>
        <v>0</v>
      </c>
      <c r="H52" s="13">
        <f t="shared" si="4"/>
        <v>0</v>
      </c>
    </row>
    <row r="53" spans="1:8" x14ac:dyDescent="0.2">
      <c r="A53" s="48">
        <v>6100</v>
      </c>
      <c r="B53" s="51" t="s">
        <v>107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13">
        <f t="shared" si="4"/>
        <v>0</v>
      </c>
    </row>
    <row r="54" spans="1:8" x14ac:dyDescent="0.2">
      <c r="A54" s="48">
        <v>6200</v>
      </c>
      <c r="B54" s="51" t="s">
        <v>108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13">
        <f t="shared" si="4"/>
        <v>0</v>
      </c>
    </row>
    <row r="55" spans="1:8" x14ac:dyDescent="0.2">
      <c r="A55" s="48">
        <v>6300</v>
      </c>
      <c r="B55" s="51" t="s">
        <v>109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13">
        <f t="shared" si="4"/>
        <v>0</v>
      </c>
    </row>
    <row r="56" spans="1:8" x14ac:dyDescent="0.2">
      <c r="A56" s="48">
        <v>7000</v>
      </c>
      <c r="B56" s="19" t="s">
        <v>110</v>
      </c>
      <c r="C56" s="70">
        <f>+C57+C58+C59+C60+C61+C62+C63</f>
        <v>0</v>
      </c>
      <c r="D56" s="70">
        <f t="shared" ref="D56:G56" si="8">+D57+D58+D59+D60+D61+D62+D63</f>
        <v>0</v>
      </c>
      <c r="E56" s="70">
        <f t="shared" si="8"/>
        <v>0</v>
      </c>
      <c r="F56" s="70">
        <f t="shared" si="8"/>
        <v>0</v>
      </c>
      <c r="G56" s="70">
        <f t="shared" si="8"/>
        <v>0</v>
      </c>
      <c r="H56" s="13">
        <f t="shared" si="4"/>
        <v>0</v>
      </c>
    </row>
    <row r="57" spans="1:8" x14ac:dyDescent="0.2">
      <c r="A57" s="48">
        <v>7100</v>
      </c>
      <c r="B57" s="51" t="s">
        <v>111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13">
        <f t="shared" si="4"/>
        <v>0</v>
      </c>
    </row>
    <row r="58" spans="1:8" x14ac:dyDescent="0.2">
      <c r="A58" s="48">
        <v>7200</v>
      </c>
      <c r="B58" s="51" t="s">
        <v>112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13">
        <f t="shared" si="4"/>
        <v>0</v>
      </c>
    </row>
    <row r="59" spans="1:8" x14ac:dyDescent="0.2">
      <c r="A59" s="48">
        <v>7300</v>
      </c>
      <c r="B59" s="51" t="s">
        <v>113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13">
        <f t="shared" si="4"/>
        <v>0</v>
      </c>
    </row>
    <row r="60" spans="1:8" x14ac:dyDescent="0.2">
      <c r="A60" s="48">
        <v>7400</v>
      </c>
      <c r="B60" s="51" t="s">
        <v>114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13">
        <f t="shared" si="4"/>
        <v>0</v>
      </c>
    </row>
    <row r="61" spans="1:8" x14ac:dyDescent="0.2">
      <c r="A61" s="48">
        <v>7500</v>
      </c>
      <c r="B61" s="51" t="s">
        <v>115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13">
        <f t="shared" si="4"/>
        <v>0</v>
      </c>
    </row>
    <row r="62" spans="1:8" x14ac:dyDescent="0.2">
      <c r="A62" s="48">
        <v>7600</v>
      </c>
      <c r="B62" s="51" t="s">
        <v>116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13">
        <f t="shared" si="4"/>
        <v>0</v>
      </c>
    </row>
    <row r="63" spans="1:8" x14ac:dyDescent="0.2">
      <c r="A63" s="48">
        <v>7900</v>
      </c>
      <c r="B63" s="51" t="s">
        <v>117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13">
        <f t="shared" si="4"/>
        <v>0</v>
      </c>
    </row>
    <row r="64" spans="1:8" x14ac:dyDescent="0.2">
      <c r="A64" s="48">
        <v>8000</v>
      </c>
      <c r="B64" s="19" t="s">
        <v>118</v>
      </c>
      <c r="C64" s="70">
        <f t="shared" ref="C64:G64" si="9">+C65+C66+C67</f>
        <v>0</v>
      </c>
      <c r="D64" s="70">
        <f t="shared" si="9"/>
        <v>0</v>
      </c>
      <c r="E64" s="70">
        <f t="shared" si="9"/>
        <v>0</v>
      </c>
      <c r="F64" s="70">
        <f t="shared" si="9"/>
        <v>0</v>
      </c>
      <c r="G64" s="70">
        <f t="shared" si="9"/>
        <v>0</v>
      </c>
      <c r="H64" s="13">
        <f t="shared" si="4"/>
        <v>0</v>
      </c>
    </row>
    <row r="65" spans="1:8" x14ac:dyDescent="0.2">
      <c r="A65" s="48">
        <v>8100</v>
      </c>
      <c r="B65" s="51" t="s">
        <v>119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13">
        <f t="shared" si="4"/>
        <v>0</v>
      </c>
    </row>
    <row r="66" spans="1:8" x14ac:dyDescent="0.2">
      <c r="A66" s="48">
        <v>8300</v>
      </c>
      <c r="B66" s="51" t="s">
        <v>120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13">
        <f t="shared" si="4"/>
        <v>0</v>
      </c>
    </row>
    <row r="67" spans="1:8" x14ac:dyDescent="0.2">
      <c r="A67" s="48">
        <v>8500</v>
      </c>
      <c r="B67" s="51" t="s">
        <v>121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13">
        <f t="shared" si="4"/>
        <v>0</v>
      </c>
    </row>
    <row r="68" spans="1:8" x14ac:dyDescent="0.2">
      <c r="A68" s="48">
        <v>9000</v>
      </c>
      <c r="B68" s="19" t="s">
        <v>130</v>
      </c>
      <c r="C68" s="70">
        <f t="shared" ref="C68:G68" si="10">+C69+C70+C71+C72+C73+C74+C75</f>
        <v>0</v>
      </c>
      <c r="D68" s="70">
        <f t="shared" si="10"/>
        <v>0</v>
      </c>
      <c r="E68" s="70">
        <f t="shared" si="10"/>
        <v>0</v>
      </c>
      <c r="F68" s="70">
        <f t="shared" si="10"/>
        <v>0</v>
      </c>
      <c r="G68" s="70">
        <f t="shared" si="10"/>
        <v>0</v>
      </c>
      <c r="H68" s="13">
        <f t="shared" si="4"/>
        <v>0</v>
      </c>
    </row>
    <row r="69" spans="1:8" x14ac:dyDescent="0.2">
      <c r="A69" s="48">
        <v>9100</v>
      </c>
      <c r="B69" s="51" t="s">
        <v>122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13">
        <f t="shared" si="4"/>
        <v>0</v>
      </c>
    </row>
    <row r="70" spans="1:8" x14ac:dyDescent="0.2">
      <c r="A70" s="48">
        <v>9200</v>
      </c>
      <c r="B70" s="51" t="s">
        <v>123</v>
      </c>
      <c r="C70" s="49">
        <v>0</v>
      </c>
      <c r="D70" s="49">
        <v>0</v>
      </c>
      <c r="E70" s="49">
        <v>0</v>
      </c>
      <c r="F70" s="49">
        <v>0</v>
      </c>
      <c r="G70" s="49">
        <v>0</v>
      </c>
      <c r="H70" s="13">
        <f t="shared" si="4"/>
        <v>0</v>
      </c>
    </row>
    <row r="71" spans="1:8" x14ac:dyDescent="0.2">
      <c r="A71" s="48">
        <v>9300</v>
      </c>
      <c r="B71" s="51" t="s">
        <v>124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13">
        <f t="shared" si="4"/>
        <v>0</v>
      </c>
    </row>
    <row r="72" spans="1:8" x14ac:dyDescent="0.2">
      <c r="A72" s="48">
        <v>9400</v>
      </c>
      <c r="B72" s="51" t="s">
        <v>125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13">
        <f t="shared" si="4"/>
        <v>0</v>
      </c>
    </row>
    <row r="73" spans="1:8" x14ac:dyDescent="0.2">
      <c r="A73" s="48">
        <v>9500</v>
      </c>
      <c r="B73" s="51" t="s">
        <v>126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13">
        <f t="shared" si="4"/>
        <v>0</v>
      </c>
    </row>
    <row r="74" spans="1:8" x14ac:dyDescent="0.2">
      <c r="A74" s="48">
        <v>9600</v>
      </c>
      <c r="B74" s="51" t="s">
        <v>127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13">
        <f t="shared" si="4"/>
        <v>0</v>
      </c>
    </row>
    <row r="75" spans="1:8" x14ac:dyDescent="0.2">
      <c r="A75" s="52">
        <v>9900</v>
      </c>
      <c r="B75" s="53" t="s">
        <v>128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71">
        <f t="shared" si="4"/>
        <v>0</v>
      </c>
    </row>
    <row r="76" spans="1:8" x14ac:dyDescent="0.2">
      <c r="A76" s="30"/>
      <c r="B76" s="30"/>
      <c r="C76" s="30"/>
      <c r="D76" s="30"/>
    </row>
    <row r="77" spans="1:8" x14ac:dyDescent="0.2">
      <c r="A77" s="56" t="s">
        <v>163</v>
      </c>
      <c r="B77" s="57"/>
      <c r="C77" s="57"/>
      <c r="D77" s="58"/>
    </row>
    <row r="78" spans="1:8" x14ac:dyDescent="0.2">
      <c r="A78" s="59"/>
      <c r="B78" s="57"/>
      <c r="C78" s="57"/>
      <c r="D78" s="58"/>
    </row>
    <row r="79" spans="1:8" x14ac:dyDescent="0.2">
      <c r="A79" s="60"/>
      <c r="B79" s="61"/>
      <c r="C79" s="60"/>
      <c r="D79" s="60"/>
    </row>
    <row r="80" spans="1:8" x14ac:dyDescent="0.2">
      <c r="A80" s="62"/>
      <c r="B80" s="60"/>
      <c r="C80" s="60"/>
      <c r="D80" s="60"/>
    </row>
    <row r="81" spans="1:4" x14ac:dyDescent="0.2">
      <c r="A81" s="62"/>
      <c r="B81" s="60" t="s">
        <v>164</v>
      </c>
      <c r="C81" s="62"/>
      <c r="D81" s="63" t="s">
        <v>164</v>
      </c>
    </row>
    <row r="82" spans="1:4" ht="30.6" x14ac:dyDescent="0.2">
      <c r="A82" s="62"/>
      <c r="B82" s="64" t="s">
        <v>191</v>
      </c>
      <c r="C82" s="65"/>
      <c r="D82" s="66" t="s">
        <v>192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9" sqref="A9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 t="s">
        <v>159</v>
      </c>
    </row>
    <row r="3" spans="1:1" x14ac:dyDescent="0.2">
      <c r="A3" s="43" t="s">
        <v>150</v>
      </c>
    </row>
    <row r="4" spans="1:1" x14ac:dyDescent="0.2">
      <c r="A4" s="43" t="s">
        <v>151</v>
      </c>
    </row>
    <row r="5" spans="1:1" x14ac:dyDescent="0.2">
      <c r="A5" s="43" t="s">
        <v>152</v>
      </c>
    </row>
    <row r="6" spans="1:1" ht="20.399999999999999" x14ac:dyDescent="0.2">
      <c r="A6" s="43" t="s">
        <v>153</v>
      </c>
    </row>
    <row r="7" spans="1:1" ht="30.6" x14ac:dyDescent="0.2">
      <c r="A7" s="43" t="s">
        <v>155</v>
      </c>
    </row>
    <row r="8" spans="1:1" ht="20.399999999999999" x14ac:dyDescent="0.2">
      <c r="A8" s="43" t="s">
        <v>157</v>
      </c>
    </row>
    <row r="9" spans="1:1" x14ac:dyDescent="0.2">
      <c r="A9" s="43" t="s">
        <v>158</v>
      </c>
    </row>
    <row r="10" spans="1:1" x14ac:dyDescent="0.2">
      <c r="A10" s="43"/>
    </row>
    <row r="11" spans="1:1" x14ac:dyDescent="0.2">
      <c r="A11" s="29" t="s">
        <v>132</v>
      </c>
    </row>
    <row r="12" spans="1:1" x14ac:dyDescent="0.2">
      <c r="A12" s="43" t="s">
        <v>162</v>
      </c>
    </row>
    <row r="13" spans="1:1" ht="11.25" customHeight="1" x14ac:dyDescent="0.2">
      <c r="A13" s="43"/>
    </row>
    <row r="14" spans="1:1" x14ac:dyDescent="0.2">
      <c r="A14" s="29" t="s">
        <v>135</v>
      </c>
    </row>
    <row r="15" spans="1:1" x14ac:dyDescent="0.2">
      <c r="A15" s="43" t="s">
        <v>136</v>
      </c>
    </row>
    <row r="16" spans="1:1" x14ac:dyDescent="0.2">
      <c r="A16" s="43"/>
    </row>
    <row r="17" spans="1:1" x14ac:dyDescent="0.2">
      <c r="A17" s="29" t="s">
        <v>134</v>
      </c>
    </row>
    <row r="18" spans="1:1" ht="30.6" x14ac:dyDescent="0.2">
      <c r="A18" s="44" t="s">
        <v>137</v>
      </c>
    </row>
  </sheetData>
  <sheetProtection algorithmName="SHA-512" hashValue="FiUSSG/TRSrcyW8l5uYQJL4fCF9ARk9365xvHidu9rSOuhUOugBAwU1vM/QEA3TnXU+X1+nn4ZFa+kxPN5Cj1w==" saltValue="BLAlcjpCD+U+rrPPzGzjmg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ySplit="2" topLeftCell="A3" activePane="bottomLeft" state="frozen"/>
      <selection pane="bottomLeft" activeCell="D4" sqref="D4"/>
    </sheetView>
  </sheetViews>
  <sheetFormatPr baseColWidth="10" defaultColWidth="12" defaultRowHeight="10.199999999999999" x14ac:dyDescent="0.2"/>
  <cols>
    <col min="1" max="1" width="9.140625" style="26" customWidth="1"/>
    <col min="2" max="2" width="72.85546875" style="26" customWidth="1"/>
    <col min="3" max="8" width="18.28515625" style="26" customWidth="1"/>
    <col min="9" max="16384" width="12" style="26"/>
  </cols>
  <sheetData>
    <row r="1" spans="1:8" ht="50.1" customHeight="1" x14ac:dyDescent="0.2">
      <c r="A1" s="98" t="s">
        <v>195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35" t="s">
        <v>16</v>
      </c>
      <c r="B2" s="35" t="s">
        <v>4</v>
      </c>
      <c r="C2" s="36" t="s">
        <v>5</v>
      </c>
      <c r="D2" s="36" t="s">
        <v>143</v>
      </c>
      <c r="E2" s="36" t="s">
        <v>6</v>
      </c>
      <c r="F2" s="36" t="s">
        <v>8</v>
      </c>
      <c r="G2" s="36" t="s">
        <v>10</v>
      </c>
      <c r="H2" s="36" t="s">
        <v>11</v>
      </c>
    </row>
    <row r="3" spans="1:8" x14ac:dyDescent="0.2">
      <c r="A3" s="3">
        <v>900001</v>
      </c>
      <c r="B3" s="4" t="s">
        <v>12</v>
      </c>
      <c r="C3" s="5">
        <f t="shared" ref="C3:G3" si="0">SUM(C4:C8)</f>
        <v>3089668.33</v>
      </c>
      <c r="D3" s="5">
        <f t="shared" si="0"/>
        <v>0</v>
      </c>
      <c r="E3" s="5">
        <f t="shared" si="0"/>
        <v>3089668.3313601743</v>
      </c>
      <c r="F3" s="5">
        <f t="shared" si="0"/>
        <v>2779938.12</v>
      </c>
      <c r="G3" s="5">
        <f t="shared" si="0"/>
        <v>2779938.12</v>
      </c>
      <c r="H3" s="6">
        <f>+E3-F3</f>
        <v>309730.21136017423</v>
      </c>
    </row>
    <row r="4" spans="1:8" x14ac:dyDescent="0.2">
      <c r="A4" s="37">
        <v>1</v>
      </c>
      <c r="B4" s="38" t="s">
        <v>14</v>
      </c>
      <c r="C4" s="49">
        <v>2943730.7486398257</v>
      </c>
      <c r="D4" s="49">
        <v>-68547.27</v>
      </c>
      <c r="E4" s="49">
        <v>2875183.48</v>
      </c>
      <c r="F4" s="49">
        <v>2568850.81</v>
      </c>
      <c r="G4" s="49">
        <v>2568850.81</v>
      </c>
      <c r="H4" s="50">
        <f>+E4-F4</f>
        <v>306332.66999999993</v>
      </c>
    </row>
    <row r="5" spans="1:8" x14ac:dyDescent="0.2">
      <c r="A5" s="37">
        <v>2</v>
      </c>
      <c r="B5" s="38" t="s">
        <v>15</v>
      </c>
      <c r="C5" s="49">
        <v>145937.58136017428</v>
      </c>
      <c r="D5" s="49">
        <v>68547.27</v>
      </c>
      <c r="E5" s="49">
        <v>214484.8513601743</v>
      </c>
      <c r="F5" s="49">
        <v>211087.31</v>
      </c>
      <c r="G5" s="49">
        <v>211087.31</v>
      </c>
      <c r="H5" s="50">
        <f>+E5-F5</f>
        <v>3397.5413601743057</v>
      </c>
    </row>
    <row r="6" spans="1:8" x14ac:dyDescent="0.2">
      <c r="A6" s="37">
        <v>3</v>
      </c>
      <c r="B6" s="38" t="s">
        <v>17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50">
        <f>+E6-G6</f>
        <v>0</v>
      </c>
    </row>
    <row r="7" spans="1:8" x14ac:dyDescent="0.2">
      <c r="A7" s="37">
        <v>4</v>
      </c>
      <c r="B7" s="38" t="s">
        <v>144</v>
      </c>
      <c r="C7" s="49">
        <v>0</v>
      </c>
      <c r="D7" s="49">
        <v>0</v>
      </c>
      <c r="E7" s="49">
        <v>0</v>
      </c>
      <c r="F7" s="49">
        <v>0</v>
      </c>
      <c r="G7" s="49">
        <v>0</v>
      </c>
      <c r="H7" s="50">
        <f>+E7-F7</f>
        <v>0</v>
      </c>
    </row>
    <row r="8" spans="1:8" x14ac:dyDescent="0.2">
      <c r="A8" s="39">
        <v>5</v>
      </c>
      <c r="B8" s="40" t="s">
        <v>119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5">
        <f>+E8-F8</f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3:G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>
      <selection activeCell="A7" sqref="A7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ht="20.399999999999999" x14ac:dyDescent="0.2">
      <c r="A2" s="43" t="s">
        <v>148</v>
      </c>
    </row>
    <row r="3" spans="1:1" x14ac:dyDescent="0.2">
      <c r="A3" s="43" t="s">
        <v>150</v>
      </c>
    </row>
    <row r="4" spans="1:1" x14ac:dyDescent="0.2">
      <c r="A4" s="43" t="s">
        <v>151</v>
      </c>
    </row>
    <row r="5" spans="1:1" x14ac:dyDescent="0.2">
      <c r="A5" s="43" t="s">
        <v>152</v>
      </c>
    </row>
    <row r="6" spans="1:1" ht="20.399999999999999" x14ac:dyDescent="0.2">
      <c r="A6" s="43" t="s">
        <v>153</v>
      </c>
    </row>
    <row r="7" spans="1:1" ht="30.6" x14ac:dyDescent="0.2">
      <c r="A7" s="43" t="s">
        <v>155</v>
      </c>
    </row>
    <row r="8" spans="1:1" ht="20.399999999999999" x14ac:dyDescent="0.2">
      <c r="A8" s="43" t="s">
        <v>157</v>
      </c>
    </row>
    <row r="9" spans="1:1" x14ac:dyDescent="0.2">
      <c r="A9" s="43" t="s">
        <v>158</v>
      </c>
    </row>
    <row r="10" spans="1:1" x14ac:dyDescent="0.2">
      <c r="A10" s="43"/>
    </row>
    <row r="11" spans="1:1" x14ac:dyDescent="0.2">
      <c r="A11" s="29" t="s">
        <v>132</v>
      </c>
    </row>
    <row r="12" spans="1:1" x14ac:dyDescent="0.2">
      <c r="A12" s="43" t="s">
        <v>133</v>
      </c>
    </row>
    <row r="13" spans="1:1" ht="11.25" customHeight="1" x14ac:dyDescent="0.2">
      <c r="A13" s="43"/>
    </row>
    <row r="14" spans="1:1" x14ac:dyDescent="0.2">
      <c r="A14" s="29" t="s">
        <v>135</v>
      </c>
    </row>
    <row r="15" spans="1:1" x14ac:dyDescent="0.2">
      <c r="A15" s="43" t="s">
        <v>136</v>
      </c>
    </row>
    <row r="16" spans="1:1" x14ac:dyDescent="0.2">
      <c r="A16" s="43"/>
    </row>
    <row r="17" spans="1:1" x14ac:dyDescent="0.2">
      <c r="A17" s="29" t="s">
        <v>134</v>
      </c>
    </row>
    <row r="18" spans="1:1" ht="39.9" customHeight="1" x14ac:dyDescent="0.2">
      <c r="A18" s="44" t="s">
        <v>138</v>
      </c>
    </row>
  </sheetData>
  <sheetProtection algorithmName="SHA-512" hashValue="UuW5+WsCtHOA2odm/9LeS7PAjNaFMcfMabQ5Fn6eASfW/Yj/85kppKUGSQNBk/JSeuUGgSkOVeh6ixtWwJ6+fg==" saltValue="IBXJ9LtHBFKOaxuf868nJ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96" zoomScaleNormal="96" workbookViewId="0">
      <pane ySplit="2" topLeftCell="A3" activePane="bottomLeft" state="frozen"/>
      <selection pane="bottomLeft" activeCell="G3" sqref="G3"/>
    </sheetView>
  </sheetViews>
  <sheetFormatPr baseColWidth="10" defaultColWidth="12" defaultRowHeight="10.199999999999999" x14ac:dyDescent="0.2"/>
  <cols>
    <col min="1" max="1" width="9.140625" style="1" customWidth="1"/>
    <col min="2" max="2" width="72.85546875" style="1" customWidth="1"/>
    <col min="3" max="8" width="18.28515625" style="1" customWidth="1"/>
    <col min="9" max="16384" width="12" style="1"/>
  </cols>
  <sheetData>
    <row r="1" spans="1:8" ht="50.1" customHeight="1" x14ac:dyDescent="0.2">
      <c r="A1" s="98" t="s">
        <v>196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73" t="s">
        <v>2</v>
      </c>
      <c r="B2" s="74" t="s">
        <v>4</v>
      </c>
      <c r="C2" s="75" t="s">
        <v>5</v>
      </c>
      <c r="D2" s="75" t="s">
        <v>143</v>
      </c>
      <c r="E2" s="75" t="s">
        <v>6</v>
      </c>
      <c r="F2" s="75" t="s">
        <v>8</v>
      </c>
      <c r="G2" s="75" t="s">
        <v>10</v>
      </c>
      <c r="H2" s="75" t="s">
        <v>11</v>
      </c>
    </row>
    <row r="3" spans="1:8" x14ac:dyDescent="0.2">
      <c r="A3" s="3">
        <v>900001</v>
      </c>
      <c r="B3" s="4" t="s">
        <v>12</v>
      </c>
      <c r="C3" s="79">
        <f t="shared" ref="C3:F3" si="0">+C4+C12+C22+C32+C40+C50+C54+C62+C66</f>
        <v>3089668.33</v>
      </c>
      <c r="D3" s="79">
        <f t="shared" si="0"/>
        <v>0</v>
      </c>
      <c r="E3" s="79">
        <f t="shared" si="0"/>
        <v>3089668.3300000005</v>
      </c>
      <c r="F3" s="79">
        <f t="shared" si="0"/>
        <v>2779938.12</v>
      </c>
      <c r="G3" s="79">
        <f>+G4+G12+G22+G32+G40+G50+G54+G62+G66</f>
        <v>2779938.12</v>
      </c>
      <c r="H3" s="6">
        <f>+E3-F3</f>
        <v>309730.21000000043</v>
      </c>
    </row>
    <row r="4" spans="1:8" x14ac:dyDescent="0.2">
      <c r="A4" s="80" t="s">
        <v>179</v>
      </c>
      <c r="B4" s="72" t="s">
        <v>180</v>
      </c>
      <c r="C4" s="76">
        <f>+C5+C6+C7+C8+C9+C10+C11</f>
        <v>2063691.8501092801</v>
      </c>
      <c r="D4" s="76">
        <f>+D5+D6+D7+D8+D9+D10+D11</f>
        <v>-18792</v>
      </c>
      <c r="E4" s="12">
        <f>+C4+D4</f>
        <v>2044899.8501092801</v>
      </c>
      <c r="F4" s="12">
        <f>+F5+F6+F7+F8+F9+F10+F11</f>
        <v>1824124.5899999999</v>
      </c>
      <c r="G4" s="12">
        <f>+G5+G6+G7+G8+G9+G10+G11</f>
        <v>1824124.5899999999</v>
      </c>
      <c r="H4" s="81">
        <f>+E4-F4</f>
        <v>220775.26010928024</v>
      </c>
    </row>
    <row r="5" spans="1:8" x14ac:dyDescent="0.2">
      <c r="A5" s="80" t="s">
        <v>179</v>
      </c>
      <c r="B5" s="82" t="s">
        <v>60</v>
      </c>
      <c r="C5" s="77">
        <v>1298820.6591360001</v>
      </c>
      <c r="D5" s="83">
        <v>0</v>
      </c>
      <c r="E5" s="77">
        <v>1298820.6591360001</v>
      </c>
      <c r="F5" s="83">
        <v>1201146.45</v>
      </c>
      <c r="G5" s="83">
        <v>1201146.45</v>
      </c>
      <c r="H5" s="84">
        <f>+E5-F5</f>
        <v>97674.209136000136</v>
      </c>
    </row>
    <row r="6" spans="1:8" x14ac:dyDescent="0.2">
      <c r="A6" s="80" t="s">
        <v>179</v>
      </c>
      <c r="B6" s="82" t="s">
        <v>61</v>
      </c>
      <c r="C6" s="77">
        <v>0</v>
      </c>
      <c r="D6" s="83">
        <v>0</v>
      </c>
      <c r="E6" s="77">
        <v>0</v>
      </c>
      <c r="F6" s="83">
        <v>0</v>
      </c>
      <c r="G6" s="83">
        <v>0</v>
      </c>
      <c r="H6" s="84">
        <f t="shared" ref="H6:H69" si="1">+E6-F6</f>
        <v>0</v>
      </c>
    </row>
    <row r="7" spans="1:8" x14ac:dyDescent="0.2">
      <c r="A7" s="80" t="s">
        <v>179</v>
      </c>
      <c r="B7" s="82" t="s">
        <v>62</v>
      </c>
      <c r="C7" s="77">
        <v>204549.20431087998</v>
      </c>
      <c r="D7" s="83">
        <v>0</v>
      </c>
      <c r="E7" s="77">
        <v>204549.20431087998</v>
      </c>
      <c r="F7" s="83">
        <v>183917.68</v>
      </c>
      <c r="G7" s="83">
        <v>183917.68</v>
      </c>
      <c r="H7" s="84">
        <f t="shared" si="1"/>
        <v>20631.524310879991</v>
      </c>
    </row>
    <row r="8" spans="1:8" x14ac:dyDescent="0.2">
      <c r="A8" s="80" t="s">
        <v>179</v>
      </c>
      <c r="B8" s="82" t="s">
        <v>63</v>
      </c>
      <c r="C8" s="77">
        <v>376953.49</v>
      </c>
      <c r="D8" s="83">
        <v>0</v>
      </c>
      <c r="E8" s="77">
        <v>376953.49</v>
      </c>
      <c r="F8" s="83">
        <v>279631.46999999997</v>
      </c>
      <c r="G8" s="83">
        <v>279631.46999999997</v>
      </c>
      <c r="H8" s="84">
        <f t="shared" si="1"/>
        <v>97322.020000000019</v>
      </c>
    </row>
    <row r="9" spans="1:8" x14ac:dyDescent="0.2">
      <c r="A9" s="80" t="s">
        <v>179</v>
      </c>
      <c r="B9" s="82" t="s">
        <v>64</v>
      </c>
      <c r="C9" s="77">
        <v>183368.49666239996</v>
      </c>
      <c r="D9" s="83">
        <v>-18792</v>
      </c>
      <c r="E9" s="77">
        <v>164576.49666239996</v>
      </c>
      <c r="F9" s="83">
        <v>159428.99</v>
      </c>
      <c r="G9" s="83">
        <v>159428.99</v>
      </c>
      <c r="H9" s="84">
        <f t="shared" si="1"/>
        <v>5147.5066623999737</v>
      </c>
    </row>
    <row r="10" spans="1:8" x14ac:dyDescent="0.2">
      <c r="A10" s="80" t="s">
        <v>179</v>
      </c>
      <c r="B10" s="82" t="s">
        <v>65</v>
      </c>
      <c r="C10" s="77">
        <v>0</v>
      </c>
      <c r="D10" s="83">
        <v>0</v>
      </c>
      <c r="E10" s="77">
        <v>0</v>
      </c>
      <c r="F10" s="83">
        <v>0</v>
      </c>
      <c r="G10" s="83">
        <v>0</v>
      </c>
      <c r="H10" s="84">
        <f t="shared" si="1"/>
        <v>0</v>
      </c>
    </row>
    <row r="11" spans="1:8" x14ac:dyDescent="0.2">
      <c r="A11" s="80" t="s">
        <v>179</v>
      </c>
      <c r="B11" s="82" t="s">
        <v>66</v>
      </c>
      <c r="C11" s="77">
        <v>0</v>
      </c>
      <c r="D11" s="83">
        <v>0</v>
      </c>
      <c r="E11" s="77">
        <v>0</v>
      </c>
      <c r="F11" s="83">
        <v>0</v>
      </c>
      <c r="G11" s="83">
        <v>0</v>
      </c>
      <c r="H11" s="84">
        <f t="shared" si="1"/>
        <v>0</v>
      </c>
    </row>
    <row r="12" spans="1:8" x14ac:dyDescent="0.2">
      <c r="A12" s="80" t="s">
        <v>179</v>
      </c>
      <c r="B12" s="72" t="s">
        <v>181</v>
      </c>
      <c r="C12" s="78">
        <f t="shared" ref="C12:F12" si="2">+C13+C14+C15+C16+C17+C18+C19+C20+C21</f>
        <v>180972.91999999998</v>
      </c>
      <c r="D12" s="78">
        <f t="shared" si="2"/>
        <v>-16000</v>
      </c>
      <c r="E12" s="78">
        <f t="shared" si="2"/>
        <v>164972.91999999998</v>
      </c>
      <c r="F12" s="78">
        <f t="shared" si="2"/>
        <v>137439.25</v>
      </c>
      <c r="G12" s="78">
        <f>+G13+G14+G15+G16+G17+G18+G19+G20+G21</f>
        <v>137439.25</v>
      </c>
      <c r="H12" s="81">
        <f t="shared" si="1"/>
        <v>27533.669999999984</v>
      </c>
    </row>
    <row r="13" spans="1:8" x14ac:dyDescent="0.2">
      <c r="A13" s="80" t="s">
        <v>179</v>
      </c>
      <c r="B13" s="82" t="s">
        <v>68</v>
      </c>
      <c r="C13" s="77">
        <v>131972.91999999998</v>
      </c>
      <c r="D13" s="83">
        <v>7000</v>
      </c>
      <c r="E13" s="77">
        <v>138972.91999999998</v>
      </c>
      <c r="F13" s="83">
        <v>127533.07</v>
      </c>
      <c r="G13" s="83">
        <v>127533.07</v>
      </c>
      <c r="H13" s="84">
        <f t="shared" si="1"/>
        <v>11439.849999999977</v>
      </c>
    </row>
    <row r="14" spans="1:8" x14ac:dyDescent="0.2">
      <c r="A14" s="80" t="s">
        <v>179</v>
      </c>
      <c r="B14" s="82" t="s">
        <v>69</v>
      </c>
      <c r="C14" s="77">
        <v>3000</v>
      </c>
      <c r="D14" s="83">
        <v>0</v>
      </c>
      <c r="E14" s="77">
        <v>3000</v>
      </c>
      <c r="F14" s="83">
        <v>1075</v>
      </c>
      <c r="G14" s="83">
        <v>1075</v>
      </c>
      <c r="H14" s="84">
        <f t="shared" si="1"/>
        <v>1925</v>
      </c>
    </row>
    <row r="15" spans="1:8" x14ac:dyDescent="0.2">
      <c r="A15" s="80" t="s">
        <v>179</v>
      </c>
      <c r="B15" s="82" t="s">
        <v>70</v>
      </c>
      <c r="C15" s="77">
        <v>0</v>
      </c>
      <c r="D15" s="83">
        <v>0</v>
      </c>
      <c r="E15" s="77">
        <v>0</v>
      </c>
      <c r="F15" s="83">
        <v>0</v>
      </c>
      <c r="G15" s="83">
        <v>0</v>
      </c>
      <c r="H15" s="84">
        <f t="shared" si="1"/>
        <v>0</v>
      </c>
    </row>
    <row r="16" spans="1:8" x14ac:dyDescent="0.2">
      <c r="A16" s="80" t="s">
        <v>179</v>
      </c>
      <c r="B16" s="82" t="s">
        <v>71</v>
      </c>
      <c r="C16" s="77">
        <v>22000</v>
      </c>
      <c r="D16" s="83">
        <v>-3000</v>
      </c>
      <c r="E16" s="77">
        <v>19000</v>
      </c>
      <c r="F16" s="83">
        <v>8831.18</v>
      </c>
      <c r="G16" s="83">
        <v>8831.18</v>
      </c>
      <c r="H16" s="84">
        <f t="shared" si="1"/>
        <v>10168.82</v>
      </c>
    </row>
    <row r="17" spans="1:8" x14ac:dyDescent="0.2">
      <c r="A17" s="80" t="s">
        <v>179</v>
      </c>
      <c r="B17" s="82" t="s">
        <v>72</v>
      </c>
      <c r="C17" s="77">
        <v>20000</v>
      </c>
      <c r="D17" s="83">
        <v>-20000</v>
      </c>
      <c r="E17" s="77">
        <v>0</v>
      </c>
      <c r="F17" s="83">
        <v>0</v>
      </c>
      <c r="G17" s="83">
        <v>0</v>
      </c>
      <c r="H17" s="84">
        <f t="shared" si="1"/>
        <v>0</v>
      </c>
    </row>
    <row r="18" spans="1:8" x14ac:dyDescent="0.2">
      <c r="A18" s="80" t="s">
        <v>179</v>
      </c>
      <c r="B18" s="82" t="s">
        <v>73</v>
      </c>
      <c r="C18" s="77">
        <v>0</v>
      </c>
      <c r="D18" s="83">
        <v>0</v>
      </c>
      <c r="E18" s="77">
        <v>0</v>
      </c>
      <c r="F18" s="83">
        <v>0</v>
      </c>
      <c r="G18" s="83">
        <v>0</v>
      </c>
      <c r="H18" s="84">
        <f t="shared" si="1"/>
        <v>0</v>
      </c>
    </row>
    <row r="19" spans="1:8" x14ac:dyDescent="0.2">
      <c r="A19" s="80" t="s">
        <v>179</v>
      </c>
      <c r="B19" s="82" t="s">
        <v>74</v>
      </c>
      <c r="C19" s="77">
        <v>4000.0000000000005</v>
      </c>
      <c r="D19" s="83">
        <v>0</v>
      </c>
      <c r="E19" s="77">
        <v>4000.0000000000005</v>
      </c>
      <c r="F19" s="83">
        <v>0</v>
      </c>
      <c r="G19" s="83">
        <v>0</v>
      </c>
      <c r="H19" s="84">
        <f t="shared" si="1"/>
        <v>4000.0000000000005</v>
      </c>
    </row>
    <row r="20" spans="1:8" x14ac:dyDescent="0.2">
      <c r="A20" s="80" t="s">
        <v>179</v>
      </c>
      <c r="B20" s="82" t="s">
        <v>75</v>
      </c>
      <c r="C20" s="77">
        <v>0</v>
      </c>
      <c r="D20" s="83">
        <v>0</v>
      </c>
      <c r="E20" s="77">
        <v>0</v>
      </c>
      <c r="F20" s="83">
        <v>0</v>
      </c>
      <c r="G20" s="83">
        <v>0</v>
      </c>
      <c r="H20" s="84">
        <f t="shared" si="1"/>
        <v>0</v>
      </c>
    </row>
    <row r="21" spans="1:8" x14ac:dyDescent="0.2">
      <c r="A21" s="80" t="s">
        <v>179</v>
      </c>
      <c r="B21" s="82" t="s">
        <v>76</v>
      </c>
      <c r="C21" s="77">
        <v>0</v>
      </c>
      <c r="D21" s="83">
        <v>0</v>
      </c>
      <c r="E21" s="77">
        <v>0</v>
      </c>
      <c r="F21" s="83">
        <v>0</v>
      </c>
      <c r="G21" s="83">
        <v>0</v>
      </c>
      <c r="H21" s="84">
        <f t="shared" si="1"/>
        <v>0</v>
      </c>
    </row>
    <row r="22" spans="1:8" x14ac:dyDescent="0.2">
      <c r="A22" s="80" t="s">
        <v>179</v>
      </c>
      <c r="B22" s="72" t="s">
        <v>182</v>
      </c>
      <c r="C22" s="78">
        <f t="shared" ref="C22:F22" si="3">+C23+C24+C25+C26+C27+C28+C29+C30+C31</f>
        <v>699065.97853054595</v>
      </c>
      <c r="D22" s="78">
        <f t="shared" si="3"/>
        <v>-33755.270000000004</v>
      </c>
      <c r="E22" s="78">
        <f t="shared" si="3"/>
        <v>665310.70853054605</v>
      </c>
      <c r="F22" s="78">
        <f t="shared" si="3"/>
        <v>607286.97000000009</v>
      </c>
      <c r="G22" s="78">
        <f>+G23+G24+G25+G26+G27+G28+G29+G30+G31</f>
        <v>607286.97000000009</v>
      </c>
      <c r="H22" s="81">
        <f t="shared" si="1"/>
        <v>58023.738530545961</v>
      </c>
    </row>
    <row r="23" spans="1:8" x14ac:dyDescent="0.2">
      <c r="A23" s="80" t="s">
        <v>179</v>
      </c>
      <c r="B23" s="82" t="s">
        <v>78</v>
      </c>
      <c r="C23" s="77">
        <v>158160</v>
      </c>
      <c r="D23" s="83">
        <v>-4255.2700000000004</v>
      </c>
      <c r="E23" s="83">
        <v>153904.72999999998</v>
      </c>
      <c r="F23" s="83">
        <v>145583.87</v>
      </c>
      <c r="G23" s="83">
        <v>145583.87</v>
      </c>
      <c r="H23" s="84">
        <f t="shared" si="1"/>
        <v>8320.859999999986</v>
      </c>
    </row>
    <row r="24" spans="1:8" x14ac:dyDescent="0.2">
      <c r="A24" s="80" t="s">
        <v>179</v>
      </c>
      <c r="B24" s="82" t="s">
        <v>79</v>
      </c>
      <c r="C24" s="77">
        <v>0</v>
      </c>
      <c r="D24" s="83">
        <v>0</v>
      </c>
      <c r="E24" s="83">
        <v>0</v>
      </c>
      <c r="F24" s="83">
        <v>0</v>
      </c>
      <c r="G24" s="83">
        <v>0</v>
      </c>
      <c r="H24" s="84">
        <f t="shared" si="1"/>
        <v>0</v>
      </c>
    </row>
    <row r="25" spans="1:8" x14ac:dyDescent="0.2">
      <c r="A25" s="80" t="s">
        <v>179</v>
      </c>
      <c r="B25" s="82" t="s">
        <v>183</v>
      </c>
      <c r="C25" s="77">
        <v>189597.64999999997</v>
      </c>
      <c r="D25" s="83">
        <v>-34500</v>
      </c>
      <c r="E25" s="83">
        <v>155097.64999999997</v>
      </c>
      <c r="F25" s="83">
        <v>146171.91</v>
      </c>
      <c r="G25" s="83">
        <v>146171.91</v>
      </c>
      <c r="H25" s="84">
        <f t="shared" si="1"/>
        <v>8925.7399999999616</v>
      </c>
    </row>
    <row r="26" spans="1:8" x14ac:dyDescent="0.2">
      <c r="A26" s="80" t="s">
        <v>179</v>
      </c>
      <c r="B26" s="82" t="s">
        <v>81</v>
      </c>
      <c r="C26" s="77">
        <v>135594</v>
      </c>
      <c r="D26" s="83">
        <v>9860</v>
      </c>
      <c r="E26" s="83">
        <v>145454</v>
      </c>
      <c r="F26" s="83">
        <v>108835.09</v>
      </c>
      <c r="G26" s="83">
        <v>108835.09</v>
      </c>
      <c r="H26" s="84">
        <f t="shared" si="1"/>
        <v>36618.910000000003</v>
      </c>
    </row>
    <row r="27" spans="1:8" x14ac:dyDescent="0.2">
      <c r="A27" s="80" t="s">
        <v>179</v>
      </c>
      <c r="B27" s="82" t="s">
        <v>82</v>
      </c>
      <c r="C27" s="77">
        <v>106359</v>
      </c>
      <c r="D27" s="83">
        <v>19928.22</v>
      </c>
      <c r="E27" s="83">
        <v>126287.22</v>
      </c>
      <c r="F27" s="83">
        <v>126155.02</v>
      </c>
      <c r="G27" s="83">
        <v>126155.02</v>
      </c>
      <c r="H27" s="84">
        <f t="shared" si="1"/>
        <v>132.19999999999709</v>
      </c>
    </row>
    <row r="28" spans="1:8" x14ac:dyDescent="0.2">
      <c r="A28" s="80" t="s">
        <v>179</v>
      </c>
      <c r="B28" s="82" t="s">
        <v>83</v>
      </c>
      <c r="C28" s="77">
        <v>45000</v>
      </c>
      <c r="D28" s="83">
        <v>-2311.37</v>
      </c>
      <c r="E28" s="83">
        <v>42688.63</v>
      </c>
      <c r="F28" s="83">
        <v>42212.93</v>
      </c>
      <c r="G28" s="83">
        <v>42212.93</v>
      </c>
      <c r="H28" s="84">
        <f t="shared" si="1"/>
        <v>475.69999999999709</v>
      </c>
    </row>
    <row r="29" spans="1:8" x14ac:dyDescent="0.2">
      <c r="A29" s="80" t="s">
        <v>179</v>
      </c>
      <c r="B29" s="82" t="s">
        <v>84</v>
      </c>
      <c r="C29" s="77">
        <v>12073.333333333332</v>
      </c>
      <c r="D29" s="83">
        <v>-9901</v>
      </c>
      <c r="E29" s="83">
        <v>2172.3333333333321</v>
      </c>
      <c r="F29" s="83">
        <v>2172</v>
      </c>
      <c r="G29" s="83">
        <v>2172</v>
      </c>
      <c r="H29" s="84">
        <f t="shared" si="1"/>
        <v>0.33333333333212067</v>
      </c>
    </row>
    <row r="30" spans="1:8" x14ac:dyDescent="0.2">
      <c r="A30" s="80" t="s">
        <v>179</v>
      </c>
      <c r="B30" s="82" t="s">
        <v>85</v>
      </c>
      <c r="C30" s="77">
        <v>0</v>
      </c>
      <c r="D30" s="83">
        <v>0</v>
      </c>
      <c r="E30" s="83">
        <v>0</v>
      </c>
      <c r="F30" s="83">
        <v>0</v>
      </c>
      <c r="G30" s="83">
        <v>0</v>
      </c>
      <c r="H30" s="84">
        <f t="shared" si="1"/>
        <v>0</v>
      </c>
    </row>
    <row r="31" spans="1:8" x14ac:dyDescent="0.2">
      <c r="A31" s="80" t="s">
        <v>179</v>
      </c>
      <c r="B31" s="82" t="s">
        <v>86</v>
      </c>
      <c r="C31" s="77">
        <v>52281.995197212702</v>
      </c>
      <c r="D31" s="83">
        <v>-12575.85</v>
      </c>
      <c r="E31" s="83">
        <v>39706.145197212703</v>
      </c>
      <c r="F31" s="83">
        <v>36156.15</v>
      </c>
      <c r="G31" s="83">
        <v>36156.15</v>
      </c>
      <c r="H31" s="84">
        <f t="shared" si="1"/>
        <v>3549.9951972127019</v>
      </c>
    </row>
    <row r="32" spans="1:8" x14ac:dyDescent="0.2">
      <c r="A32" s="80" t="s">
        <v>179</v>
      </c>
      <c r="B32" s="72" t="s">
        <v>184</v>
      </c>
      <c r="C32" s="78">
        <f>+C33+C34+C35+C36+C37+C38+C39</f>
        <v>0</v>
      </c>
      <c r="D32" s="78">
        <f>+D33+D34+D35+D36+D37+D38+D39</f>
        <v>0</v>
      </c>
      <c r="E32" s="78">
        <f>+E33+E34+E35+E36+E37+E38+E39</f>
        <v>0</v>
      </c>
      <c r="F32" s="78">
        <v>0</v>
      </c>
      <c r="G32" s="78">
        <f>+G33+G34+G35+G36+G37+G38+G39</f>
        <v>0</v>
      </c>
      <c r="H32" s="81">
        <f t="shared" si="1"/>
        <v>0</v>
      </c>
    </row>
    <row r="33" spans="1:8" x14ac:dyDescent="0.2">
      <c r="A33" s="80" t="s">
        <v>179</v>
      </c>
      <c r="B33" s="82" t="s">
        <v>88</v>
      </c>
      <c r="C33" s="77">
        <v>0</v>
      </c>
      <c r="D33" s="83">
        <v>0</v>
      </c>
      <c r="E33" s="83">
        <f t="shared" ref="E33:E70" si="4">+C33+D33</f>
        <v>0</v>
      </c>
      <c r="F33" s="83">
        <v>0</v>
      </c>
      <c r="G33" s="83">
        <v>0</v>
      </c>
      <c r="H33" s="84">
        <f t="shared" si="1"/>
        <v>0</v>
      </c>
    </row>
    <row r="34" spans="1:8" x14ac:dyDescent="0.2">
      <c r="A34" s="80" t="s">
        <v>179</v>
      </c>
      <c r="B34" s="82" t="s">
        <v>89</v>
      </c>
      <c r="C34" s="77">
        <v>0</v>
      </c>
      <c r="D34" s="83">
        <v>0</v>
      </c>
      <c r="E34" s="83">
        <f t="shared" si="4"/>
        <v>0</v>
      </c>
      <c r="F34" s="83">
        <v>0</v>
      </c>
      <c r="G34" s="83">
        <v>0</v>
      </c>
      <c r="H34" s="84">
        <f t="shared" si="1"/>
        <v>0</v>
      </c>
    </row>
    <row r="35" spans="1:8" x14ac:dyDescent="0.2">
      <c r="A35" s="80" t="s">
        <v>179</v>
      </c>
      <c r="B35" s="82" t="s">
        <v>90</v>
      </c>
      <c r="C35" s="77">
        <v>0</v>
      </c>
      <c r="D35" s="83">
        <v>0</v>
      </c>
      <c r="E35" s="83">
        <f t="shared" si="4"/>
        <v>0</v>
      </c>
      <c r="F35" s="83">
        <v>0</v>
      </c>
      <c r="G35" s="83">
        <v>0</v>
      </c>
      <c r="H35" s="84">
        <f t="shared" si="1"/>
        <v>0</v>
      </c>
    </row>
    <row r="36" spans="1:8" x14ac:dyDescent="0.2">
      <c r="A36" s="80" t="s">
        <v>179</v>
      </c>
      <c r="B36" s="82" t="s">
        <v>91</v>
      </c>
      <c r="C36" s="77">
        <v>0</v>
      </c>
      <c r="D36" s="83">
        <v>0</v>
      </c>
      <c r="E36" s="83">
        <f t="shared" si="4"/>
        <v>0</v>
      </c>
      <c r="F36" s="83">
        <v>0</v>
      </c>
      <c r="G36" s="83">
        <v>0</v>
      </c>
      <c r="H36" s="84">
        <f t="shared" si="1"/>
        <v>0</v>
      </c>
    </row>
    <row r="37" spans="1:8" x14ac:dyDescent="0.2">
      <c r="A37" s="80" t="s">
        <v>179</v>
      </c>
      <c r="B37" s="82" t="s">
        <v>92</v>
      </c>
      <c r="C37" s="77">
        <v>0</v>
      </c>
      <c r="D37" s="83">
        <v>0</v>
      </c>
      <c r="E37" s="83">
        <f t="shared" si="4"/>
        <v>0</v>
      </c>
      <c r="F37" s="83">
        <v>0</v>
      </c>
      <c r="G37" s="83">
        <v>0</v>
      </c>
      <c r="H37" s="84">
        <f t="shared" si="1"/>
        <v>0</v>
      </c>
    </row>
    <row r="38" spans="1:8" x14ac:dyDescent="0.2">
      <c r="A38" s="80" t="s">
        <v>179</v>
      </c>
      <c r="B38" s="82" t="s">
        <v>185</v>
      </c>
      <c r="C38" s="77">
        <v>0</v>
      </c>
      <c r="D38" s="83">
        <v>0</v>
      </c>
      <c r="E38" s="83">
        <f t="shared" si="4"/>
        <v>0</v>
      </c>
      <c r="F38" s="83">
        <v>0</v>
      </c>
      <c r="G38" s="83">
        <v>0</v>
      </c>
      <c r="H38" s="84">
        <f t="shared" si="1"/>
        <v>0</v>
      </c>
    </row>
    <row r="39" spans="1:8" x14ac:dyDescent="0.2">
      <c r="A39" s="80" t="s">
        <v>179</v>
      </c>
      <c r="B39" s="82" t="s">
        <v>96</v>
      </c>
      <c r="C39" s="77">
        <v>0</v>
      </c>
      <c r="D39" s="83">
        <v>0</v>
      </c>
      <c r="E39" s="83">
        <f t="shared" si="4"/>
        <v>0</v>
      </c>
      <c r="F39" s="83">
        <v>0</v>
      </c>
      <c r="G39" s="83">
        <v>0</v>
      </c>
      <c r="H39" s="84">
        <f t="shared" si="1"/>
        <v>0</v>
      </c>
    </row>
    <row r="40" spans="1:8" x14ac:dyDescent="0.2">
      <c r="A40" s="80" t="s">
        <v>179</v>
      </c>
      <c r="B40" s="72" t="s">
        <v>186</v>
      </c>
      <c r="C40" s="78">
        <f t="shared" ref="C40:F40" si="5">+C41+C42+C43+C44+C46+C47+C48+C49</f>
        <v>145937.58136017428</v>
      </c>
      <c r="D40" s="78">
        <f t="shared" si="5"/>
        <v>68547.27</v>
      </c>
      <c r="E40" s="78">
        <f t="shared" si="5"/>
        <v>214484.8513601743</v>
      </c>
      <c r="F40" s="78">
        <f t="shared" si="5"/>
        <v>211087.31</v>
      </c>
      <c r="G40" s="78">
        <f>+G41+G42+G43+G44+G46+G47+G48+G49</f>
        <v>211087.31</v>
      </c>
      <c r="H40" s="81">
        <f t="shared" si="1"/>
        <v>3397.5413601743057</v>
      </c>
    </row>
    <row r="41" spans="1:8" x14ac:dyDescent="0.2">
      <c r="A41" s="80" t="s">
        <v>179</v>
      </c>
      <c r="B41" s="82" t="s">
        <v>98</v>
      </c>
      <c r="C41" s="77">
        <v>104432.25136017428</v>
      </c>
      <c r="D41" s="83">
        <v>4000</v>
      </c>
      <c r="E41" s="83">
        <v>108432.25136017428</v>
      </c>
      <c r="F41" s="83">
        <v>105034.84</v>
      </c>
      <c r="G41" s="83">
        <v>105034.84</v>
      </c>
      <c r="H41" s="84">
        <f t="shared" si="1"/>
        <v>3397.4113601742865</v>
      </c>
    </row>
    <row r="42" spans="1:8" x14ac:dyDescent="0.2">
      <c r="A42" s="80" t="s">
        <v>179</v>
      </c>
      <c r="B42" s="82" t="s">
        <v>99</v>
      </c>
      <c r="C42" s="77">
        <v>0</v>
      </c>
      <c r="D42" s="83">
        <v>0</v>
      </c>
      <c r="E42" s="83">
        <v>0</v>
      </c>
      <c r="F42" s="83">
        <v>0</v>
      </c>
      <c r="G42" s="83">
        <v>0</v>
      </c>
      <c r="H42" s="84">
        <f t="shared" si="1"/>
        <v>0</v>
      </c>
    </row>
    <row r="43" spans="1:8" x14ac:dyDescent="0.2">
      <c r="A43" s="80" t="s">
        <v>179</v>
      </c>
      <c r="B43" s="82" t="s">
        <v>100</v>
      </c>
      <c r="C43" s="77">
        <v>0</v>
      </c>
      <c r="D43" s="83">
        <v>0</v>
      </c>
      <c r="E43" s="83">
        <v>0</v>
      </c>
      <c r="F43" s="83">
        <v>0</v>
      </c>
      <c r="G43" s="83">
        <v>0</v>
      </c>
      <c r="H43" s="84">
        <f t="shared" si="1"/>
        <v>0</v>
      </c>
    </row>
    <row r="44" spans="1:8" x14ac:dyDescent="0.2">
      <c r="A44" s="80" t="s">
        <v>179</v>
      </c>
      <c r="B44" s="82" t="s">
        <v>101</v>
      </c>
      <c r="C44" s="77">
        <v>0</v>
      </c>
      <c r="D44" s="83">
        <v>0</v>
      </c>
      <c r="E44" s="83">
        <v>0</v>
      </c>
      <c r="F44" s="83">
        <v>0</v>
      </c>
      <c r="G44" s="83">
        <v>0</v>
      </c>
      <c r="H44" s="84">
        <f t="shared" si="1"/>
        <v>0</v>
      </c>
    </row>
    <row r="45" spans="1:8" x14ac:dyDescent="0.2">
      <c r="A45" s="80" t="s">
        <v>179</v>
      </c>
      <c r="B45" s="82" t="s">
        <v>102</v>
      </c>
      <c r="C45" s="77">
        <v>0</v>
      </c>
      <c r="D45" s="83">
        <v>0</v>
      </c>
      <c r="E45" s="83">
        <v>0</v>
      </c>
      <c r="F45" s="83">
        <v>0</v>
      </c>
      <c r="G45" s="83">
        <v>0</v>
      </c>
      <c r="H45" s="84">
        <f t="shared" si="1"/>
        <v>0</v>
      </c>
    </row>
    <row r="46" spans="1:8" x14ac:dyDescent="0.2">
      <c r="A46" s="80" t="s">
        <v>179</v>
      </c>
      <c r="B46" s="82" t="s">
        <v>103</v>
      </c>
      <c r="C46" s="77">
        <v>10000</v>
      </c>
      <c r="D46" s="83">
        <v>92723.27</v>
      </c>
      <c r="E46" s="83">
        <v>102723.27</v>
      </c>
      <c r="F46" s="83">
        <v>102723.27</v>
      </c>
      <c r="G46" s="83">
        <v>102723.27</v>
      </c>
      <c r="H46" s="84">
        <f t="shared" si="1"/>
        <v>0</v>
      </c>
    </row>
    <row r="47" spans="1:8" x14ac:dyDescent="0.2">
      <c r="A47" s="80" t="s">
        <v>179</v>
      </c>
      <c r="B47" s="82" t="s">
        <v>104</v>
      </c>
      <c r="C47" s="77">
        <v>0</v>
      </c>
      <c r="D47" s="83">
        <v>0</v>
      </c>
      <c r="E47" s="83">
        <v>0</v>
      </c>
      <c r="F47" s="83">
        <v>0</v>
      </c>
      <c r="G47" s="83">
        <v>0</v>
      </c>
      <c r="H47" s="84">
        <f t="shared" si="1"/>
        <v>0</v>
      </c>
    </row>
    <row r="48" spans="1:8" x14ac:dyDescent="0.2">
      <c r="A48" s="80" t="s">
        <v>179</v>
      </c>
      <c r="B48" s="82" t="s">
        <v>105</v>
      </c>
      <c r="C48" s="77">
        <v>0</v>
      </c>
      <c r="D48" s="83">
        <v>0</v>
      </c>
      <c r="E48" s="83">
        <v>0</v>
      </c>
      <c r="F48" s="83">
        <v>0</v>
      </c>
      <c r="G48" s="83">
        <v>0</v>
      </c>
      <c r="H48" s="84">
        <f t="shared" si="1"/>
        <v>0</v>
      </c>
    </row>
    <row r="49" spans="1:8" x14ac:dyDescent="0.2">
      <c r="A49" s="80" t="s">
        <v>179</v>
      </c>
      <c r="B49" s="82" t="s">
        <v>106</v>
      </c>
      <c r="C49" s="77">
        <v>31505.33</v>
      </c>
      <c r="D49" s="83">
        <v>-28176</v>
      </c>
      <c r="E49" s="83">
        <v>3329.3300000000017</v>
      </c>
      <c r="F49" s="83">
        <v>3329.2</v>
      </c>
      <c r="G49" s="83">
        <v>3329.2</v>
      </c>
      <c r="H49" s="84">
        <f t="shared" si="1"/>
        <v>0.13000000000192813</v>
      </c>
    </row>
    <row r="50" spans="1:8" x14ac:dyDescent="0.2">
      <c r="A50" s="80" t="s">
        <v>179</v>
      </c>
      <c r="B50" s="72" t="s">
        <v>187</v>
      </c>
      <c r="C50" s="78">
        <f>+C51+C52+C53</f>
        <v>0</v>
      </c>
      <c r="D50" s="78">
        <f>+D51+D52+D53</f>
        <v>0</v>
      </c>
      <c r="E50" s="78">
        <f>+E51+E52+E53</f>
        <v>0</v>
      </c>
      <c r="F50" s="78">
        <v>0</v>
      </c>
      <c r="G50" s="78">
        <f>+G51+G52+G53</f>
        <v>0</v>
      </c>
      <c r="H50" s="81">
        <f t="shared" si="1"/>
        <v>0</v>
      </c>
    </row>
    <row r="51" spans="1:8" x14ac:dyDescent="0.2">
      <c r="A51" s="80" t="s">
        <v>179</v>
      </c>
      <c r="B51" s="82" t="s">
        <v>107</v>
      </c>
      <c r="C51" s="77">
        <v>0</v>
      </c>
      <c r="D51" s="83">
        <v>0</v>
      </c>
      <c r="E51" s="83">
        <f t="shared" si="4"/>
        <v>0</v>
      </c>
      <c r="F51" s="83">
        <v>0</v>
      </c>
      <c r="G51" s="83">
        <v>0</v>
      </c>
      <c r="H51" s="84">
        <f t="shared" si="1"/>
        <v>0</v>
      </c>
    </row>
    <row r="52" spans="1:8" x14ac:dyDescent="0.2">
      <c r="A52" s="80" t="s">
        <v>179</v>
      </c>
      <c r="B52" s="82" t="s">
        <v>108</v>
      </c>
      <c r="C52" s="77">
        <v>0</v>
      </c>
      <c r="D52" s="83">
        <v>0</v>
      </c>
      <c r="E52" s="83">
        <f t="shared" si="4"/>
        <v>0</v>
      </c>
      <c r="F52" s="83">
        <v>0</v>
      </c>
      <c r="G52" s="83">
        <v>0</v>
      </c>
      <c r="H52" s="84">
        <f t="shared" si="1"/>
        <v>0</v>
      </c>
    </row>
    <row r="53" spans="1:8" x14ac:dyDescent="0.2">
      <c r="A53" s="80" t="s">
        <v>179</v>
      </c>
      <c r="B53" s="82" t="s">
        <v>109</v>
      </c>
      <c r="C53" s="77">
        <v>0</v>
      </c>
      <c r="D53" s="83">
        <v>0</v>
      </c>
      <c r="E53" s="83">
        <f t="shared" si="4"/>
        <v>0</v>
      </c>
      <c r="F53" s="83">
        <v>0</v>
      </c>
      <c r="G53" s="83">
        <v>0</v>
      </c>
      <c r="H53" s="84">
        <f t="shared" si="1"/>
        <v>0</v>
      </c>
    </row>
    <row r="54" spans="1:8" x14ac:dyDescent="0.2">
      <c r="A54" s="80" t="s">
        <v>179</v>
      </c>
      <c r="B54" s="72" t="s">
        <v>188</v>
      </c>
      <c r="C54" s="78">
        <f>+C55+C56+C57+C58+C60+C61</f>
        <v>0</v>
      </c>
      <c r="D54" s="78">
        <f>+D55+D56+D57+D58+D60+D61</f>
        <v>0</v>
      </c>
      <c r="E54" s="78">
        <f>+E55+E56+E57+E58+E60+E61</f>
        <v>0</v>
      </c>
      <c r="F54" s="78">
        <v>0</v>
      </c>
      <c r="G54" s="78">
        <f>+G55+G56+G57+G58+G60+G61</f>
        <v>0</v>
      </c>
      <c r="H54" s="81">
        <f t="shared" si="1"/>
        <v>0</v>
      </c>
    </row>
    <row r="55" spans="1:8" x14ac:dyDescent="0.2">
      <c r="A55" s="80" t="s">
        <v>179</v>
      </c>
      <c r="B55" s="82" t="s">
        <v>111</v>
      </c>
      <c r="C55" s="77">
        <v>0</v>
      </c>
      <c r="D55" s="83">
        <v>0</v>
      </c>
      <c r="E55" s="83">
        <f t="shared" si="4"/>
        <v>0</v>
      </c>
      <c r="F55" s="83">
        <v>0</v>
      </c>
      <c r="G55" s="83">
        <v>0</v>
      </c>
      <c r="H55" s="84">
        <f t="shared" si="1"/>
        <v>0</v>
      </c>
    </row>
    <row r="56" spans="1:8" x14ac:dyDescent="0.2">
      <c r="A56" s="80" t="s">
        <v>179</v>
      </c>
      <c r="B56" s="82" t="s">
        <v>112</v>
      </c>
      <c r="C56" s="77">
        <v>0</v>
      </c>
      <c r="D56" s="83">
        <v>0</v>
      </c>
      <c r="E56" s="83">
        <f t="shared" si="4"/>
        <v>0</v>
      </c>
      <c r="F56" s="83">
        <v>0</v>
      </c>
      <c r="G56" s="83">
        <v>0</v>
      </c>
      <c r="H56" s="84">
        <f t="shared" si="1"/>
        <v>0</v>
      </c>
    </row>
    <row r="57" spans="1:8" x14ac:dyDescent="0.2">
      <c r="A57" s="80" t="s">
        <v>179</v>
      </c>
      <c r="B57" s="82" t="s">
        <v>113</v>
      </c>
      <c r="C57" s="77">
        <v>0</v>
      </c>
      <c r="D57" s="83">
        <v>0</v>
      </c>
      <c r="E57" s="83">
        <f t="shared" si="4"/>
        <v>0</v>
      </c>
      <c r="F57" s="83">
        <v>0</v>
      </c>
      <c r="G57" s="83">
        <v>0</v>
      </c>
      <c r="H57" s="84">
        <f t="shared" si="1"/>
        <v>0</v>
      </c>
    </row>
    <row r="58" spans="1:8" x14ac:dyDescent="0.2">
      <c r="A58" s="80" t="s">
        <v>179</v>
      </c>
      <c r="B58" s="82" t="s">
        <v>114</v>
      </c>
      <c r="C58" s="77">
        <v>0</v>
      </c>
      <c r="D58" s="83">
        <v>0</v>
      </c>
      <c r="E58" s="83">
        <f t="shared" si="4"/>
        <v>0</v>
      </c>
      <c r="F58" s="83">
        <v>0</v>
      </c>
      <c r="G58" s="83">
        <v>0</v>
      </c>
      <c r="H58" s="84">
        <f t="shared" si="1"/>
        <v>0</v>
      </c>
    </row>
    <row r="59" spans="1:8" x14ac:dyDescent="0.2">
      <c r="A59" s="80" t="s">
        <v>179</v>
      </c>
      <c r="B59" s="82" t="s">
        <v>115</v>
      </c>
      <c r="C59" s="77">
        <v>0</v>
      </c>
      <c r="D59" s="83">
        <v>0</v>
      </c>
      <c r="E59" s="83">
        <f t="shared" si="4"/>
        <v>0</v>
      </c>
      <c r="F59" s="83">
        <v>0</v>
      </c>
      <c r="G59" s="83">
        <v>0</v>
      </c>
      <c r="H59" s="84">
        <f t="shared" si="1"/>
        <v>0</v>
      </c>
    </row>
    <row r="60" spans="1:8" x14ac:dyDescent="0.2">
      <c r="A60" s="80" t="s">
        <v>179</v>
      </c>
      <c r="B60" s="82" t="s">
        <v>116</v>
      </c>
      <c r="C60" s="77">
        <v>0</v>
      </c>
      <c r="D60" s="83">
        <v>0</v>
      </c>
      <c r="E60" s="83">
        <f t="shared" si="4"/>
        <v>0</v>
      </c>
      <c r="F60" s="83">
        <v>0</v>
      </c>
      <c r="G60" s="83">
        <v>0</v>
      </c>
      <c r="H60" s="84">
        <f t="shared" si="1"/>
        <v>0</v>
      </c>
    </row>
    <row r="61" spans="1:8" x14ac:dyDescent="0.2">
      <c r="A61" s="80" t="s">
        <v>179</v>
      </c>
      <c r="B61" s="82" t="s">
        <v>117</v>
      </c>
      <c r="C61" s="77">
        <v>0</v>
      </c>
      <c r="D61" s="83">
        <v>0</v>
      </c>
      <c r="E61" s="83">
        <f t="shared" si="4"/>
        <v>0</v>
      </c>
      <c r="F61" s="83">
        <v>0</v>
      </c>
      <c r="G61" s="83">
        <v>0</v>
      </c>
      <c r="H61" s="84">
        <f t="shared" si="1"/>
        <v>0</v>
      </c>
    </row>
    <row r="62" spans="1:8" x14ac:dyDescent="0.2">
      <c r="A62" s="80" t="s">
        <v>179</v>
      </c>
      <c r="B62" s="72" t="s">
        <v>189</v>
      </c>
      <c r="C62" s="78">
        <f>+C63+C64+C65</f>
        <v>0</v>
      </c>
      <c r="D62" s="78">
        <f>+D63+D64+D65</f>
        <v>0</v>
      </c>
      <c r="E62" s="78">
        <f>+E63+E64+E65</f>
        <v>0</v>
      </c>
      <c r="F62" s="78">
        <v>0</v>
      </c>
      <c r="G62" s="78">
        <f>+G63+G64+G65</f>
        <v>0</v>
      </c>
      <c r="H62" s="81">
        <f t="shared" si="1"/>
        <v>0</v>
      </c>
    </row>
    <row r="63" spans="1:8" x14ac:dyDescent="0.2">
      <c r="A63" s="80" t="s">
        <v>179</v>
      </c>
      <c r="B63" s="82" t="s">
        <v>119</v>
      </c>
      <c r="C63" s="77">
        <v>0</v>
      </c>
      <c r="D63" s="83">
        <v>0</v>
      </c>
      <c r="E63" s="83">
        <f t="shared" si="4"/>
        <v>0</v>
      </c>
      <c r="F63" s="83">
        <v>0</v>
      </c>
      <c r="G63" s="83">
        <v>0</v>
      </c>
      <c r="H63" s="84">
        <f t="shared" si="1"/>
        <v>0</v>
      </c>
    </row>
    <row r="64" spans="1:8" x14ac:dyDescent="0.2">
      <c r="A64" s="80" t="s">
        <v>179</v>
      </c>
      <c r="B64" s="82" t="s">
        <v>120</v>
      </c>
      <c r="C64" s="77">
        <v>0</v>
      </c>
      <c r="D64" s="83">
        <v>0</v>
      </c>
      <c r="E64" s="83">
        <f t="shared" si="4"/>
        <v>0</v>
      </c>
      <c r="F64" s="83">
        <v>0</v>
      </c>
      <c r="G64" s="83">
        <v>0</v>
      </c>
      <c r="H64" s="84">
        <f t="shared" si="1"/>
        <v>0</v>
      </c>
    </row>
    <row r="65" spans="1:8" x14ac:dyDescent="0.2">
      <c r="A65" s="80" t="s">
        <v>179</v>
      </c>
      <c r="B65" s="82" t="s">
        <v>121</v>
      </c>
      <c r="C65" s="77">
        <v>0</v>
      </c>
      <c r="D65" s="83">
        <v>0</v>
      </c>
      <c r="E65" s="83">
        <f t="shared" si="4"/>
        <v>0</v>
      </c>
      <c r="F65" s="83">
        <v>0</v>
      </c>
      <c r="G65" s="83">
        <v>0</v>
      </c>
      <c r="H65" s="84">
        <f t="shared" si="1"/>
        <v>0</v>
      </c>
    </row>
    <row r="66" spans="1:8" x14ac:dyDescent="0.2">
      <c r="A66" s="80" t="s">
        <v>179</v>
      </c>
      <c r="B66" s="72" t="s">
        <v>190</v>
      </c>
      <c r="C66" s="78">
        <f>+C67+C68+C69+C70+C71+C72+C73</f>
        <v>0</v>
      </c>
      <c r="D66" s="78">
        <f>+D67+D68+D69+D70+D71+D72+D73</f>
        <v>0</v>
      </c>
      <c r="E66" s="78">
        <f>+E67+E68+E69+E70+E71+E72+E73</f>
        <v>0</v>
      </c>
      <c r="F66" s="78">
        <v>0</v>
      </c>
      <c r="G66" s="78">
        <f>+G67+G68+G69+G70+G71+G72+G73</f>
        <v>0</v>
      </c>
      <c r="H66" s="81">
        <f t="shared" si="1"/>
        <v>0</v>
      </c>
    </row>
    <row r="67" spans="1:8" x14ac:dyDescent="0.2">
      <c r="A67" s="80" t="s">
        <v>179</v>
      </c>
      <c r="B67" s="82" t="s">
        <v>122</v>
      </c>
      <c r="C67" s="77">
        <v>0</v>
      </c>
      <c r="D67" s="83">
        <v>0</v>
      </c>
      <c r="E67" s="83">
        <f t="shared" si="4"/>
        <v>0</v>
      </c>
      <c r="F67" s="83">
        <v>0</v>
      </c>
      <c r="G67" s="83">
        <v>0</v>
      </c>
      <c r="H67" s="84">
        <f t="shared" si="1"/>
        <v>0</v>
      </c>
    </row>
    <row r="68" spans="1:8" x14ac:dyDescent="0.2">
      <c r="A68" s="80" t="s">
        <v>179</v>
      </c>
      <c r="B68" s="82" t="s">
        <v>123</v>
      </c>
      <c r="C68" s="77">
        <v>0</v>
      </c>
      <c r="D68" s="83">
        <v>0</v>
      </c>
      <c r="E68" s="83">
        <f t="shared" si="4"/>
        <v>0</v>
      </c>
      <c r="F68" s="83">
        <v>0</v>
      </c>
      <c r="G68" s="83">
        <v>0</v>
      </c>
      <c r="H68" s="84">
        <f t="shared" si="1"/>
        <v>0</v>
      </c>
    </row>
    <row r="69" spans="1:8" x14ac:dyDescent="0.2">
      <c r="A69" s="80" t="s">
        <v>179</v>
      </c>
      <c r="B69" s="82" t="s">
        <v>124</v>
      </c>
      <c r="C69" s="77">
        <v>0</v>
      </c>
      <c r="D69" s="83">
        <v>0</v>
      </c>
      <c r="E69" s="83">
        <f t="shared" si="4"/>
        <v>0</v>
      </c>
      <c r="F69" s="83">
        <v>0</v>
      </c>
      <c r="G69" s="83">
        <v>0</v>
      </c>
      <c r="H69" s="84">
        <f t="shared" si="1"/>
        <v>0</v>
      </c>
    </row>
    <row r="70" spans="1:8" x14ac:dyDescent="0.2">
      <c r="A70" s="80" t="s">
        <v>179</v>
      </c>
      <c r="B70" s="82" t="s">
        <v>125</v>
      </c>
      <c r="C70" s="77">
        <v>0</v>
      </c>
      <c r="D70" s="83">
        <v>0</v>
      </c>
      <c r="E70" s="83">
        <f t="shared" si="4"/>
        <v>0</v>
      </c>
      <c r="F70" s="83">
        <v>0</v>
      </c>
      <c r="G70" s="83">
        <v>0</v>
      </c>
      <c r="H70" s="84">
        <f>+E70-F70</f>
        <v>0</v>
      </c>
    </row>
    <row r="71" spans="1:8" x14ac:dyDescent="0.2">
      <c r="A71" s="80" t="s">
        <v>179</v>
      </c>
      <c r="B71" s="82" t="s">
        <v>126</v>
      </c>
      <c r="C71" s="77">
        <v>0</v>
      </c>
      <c r="D71" s="83">
        <v>0</v>
      </c>
      <c r="E71" s="83">
        <f t="shared" ref="E71:E73" si="6">+C71+D71</f>
        <v>0</v>
      </c>
      <c r="F71" s="83">
        <v>0</v>
      </c>
      <c r="G71" s="83">
        <v>0</v>
      </c>
      <c r="H71" s="84">
        <f>+E71-F71</f>
        <v>0</v>
      </c>
    </row>
    <row r="72" spans="1:8" x14ac:dyDescent="0.2">
      <c r="A72" s="80" t="s">
        <v>179</v>
      </c>
      <c r="B72" s="82" t="s">
        <v>127</v>
      </c>
      <c r="C72" s="77">
        <v>0</v>
      </c>
      <c r="D72" s="83">
        <v>0</v>
      </c>
      <c r="E72" s="83">
        <f t="shared" si="6"/>
        <v>0</v>
      </c>
      <c r="F72" s="83">
        <v>0</v>
      </c>
      <c r="G72" s="83">
        <v>0</v>
      </c>
      <c r="H72" s="84">
        <f>+E72-F72</f>
        <v>0</v>
      </c>
    </row>
    <row r="73" spans="1:8" x14ac:dyDescent="0.2">
      <c r="A73" s="85" t="s">
        <v>179</v>
      </c>
      <c r="B73" s="86" t="s">
        <v>128</v>
      </c>
      <c r="C73" s="87">
        <v>0</v>
      </c>
      <c r="D73" s="88">
        <v>0</v>
      </c>
      <c r="E73" s="88">
        <f t="shared" si="6"/>
        <v>0</v>
      </c>
      <c r="F73" s="88">
        <v>0</v>
      </c>
      <c r="G73" s="88">
        <v>0</v>
      </c>
      <c r="H73" s="89">
        <f>+E73-F73</f>
        <v>0</v>
      </c>
    </row>
  </sheetData>
  <sheetProtection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C3:C4 C12:H12 C22:H22 C32:D32 C40:D40 C50:D50 C54:D54 C62:D62 C66:D66 D3:D4 E3:H3 E33:E39 E51:E53 E55:E61 E63:E65 E67:E73 F4:H4 F40:H40 G32:H32 G50:H50 G54:H54 G62:H62 G66:H66 H5:H11 H13:H21 H23:H31 H33:H39 H41:H49 H51:H53 H55:H61 H63:H65 H67:H7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>
      <selection activeCell="A15" sqref="A15"/>
    </sheetView>
  </sheetViews>
  <sheetFormatPr baseColWidth="10" defaultColWidth="12" defaultRowHeight="10.199999999999999" x14ac:dyDescent="0.2"/>
  <cols>
    <col min="1" max="1" width="135.85546875" style="42" customWidth="1"/>
    <col min="2" max="16384" width="12" style="42"/>
  </cols>
  <sheetData>
    <row r="1" spans="1:1" x14ac:dyDescent="0.2">
      <c r="A1" s="28" t="s">
        <v>131</v>
      </c>
    </row>
    <row r="2" spans="1:1" x14ac:dyDescent="0.2">
      <c r="A2" s="43" t="s">
        <v>147</v>
      </c>
    </row>
    <row r="3" spans="1:1" x14ac:dyDescent="0.2">
      <c r="A3" s="43" t="s">
        <v>150</v>
      </c>
    </row>
    <row r="4" spans="1:1" x14ac:dyDescent="0.2">
      <c r="A4" s="43" t="s">
        <v>151</v>
      </c>
    </row>
    <row r="5" spans="1:1" x14ac:dyDescent="0.2">
      <c r="A5" s="43" t="s">
        <v>152</v>
      </c>
    </row>
    <row r="6" spans="1:1" ht="20.399999999999999" x14ac:dyDescent="0.2">
      <c r="A6" s="43" t="s">
        <v>153</v>
      </c>
    </row>
    <row r="7" spans="1:1" ht="30.6" x14ac:dyDescent="0.2">
      <c r="A7" s="43" t="s">
        <v>155</v>
      </c>
    </row>
    <row r="8" spans="1:1" ht="20.399999999999999" x14ac:dyDescent="0.2">
      <c r="A8" s="43" t="s">
        <v>157</v>
      </c>
    </row>
    <row r="9" spans="1:1" x14ac:dyDescent="0.2">
      <c r="A9" s="43" t="s">
        <v>158</v>
      </c>
    </row>
    <row r="10" spans="1:1" x14ac:dyDescent="0.2">
      <c r="A10" s="43"/>
    </row>
    <row r="11" spans="1:1" x14ac:dyDescent="0.2">
      <c r="A11" s="29" t="s">
        <v>135</v>
      </c>
    </row>
    <row r="12" spans="1:1" x14ac:dyDescent="0.2">
      <c r="A12" s="43" t="s">
        <v>136</v>
      </c>
    </row>
    <row r="13" spans="1:1" x14ac:dyDescent="0.2">
      <c r="A13" s="43"/>
    </row>
    <row r="14" spans="1:1" x14ac:dyDescent="0.2">
      <c r="A14" s="29" t="s">
        <v>134</v>
      </c>
    </row>
    <row r="15" spans="1:1" ht="39.9" customHeight="1" x14ac:dyDescent="0.2">
      <c r="A15" s="44" t="s">
        <v>140</v>
      </c>
    </row>
  </sheetData>
  <sheetProtection algorithmName="SHA-512" hashValue="Ed/+sbL26FrXCoclughsmY3s2JOKLIAg+GlFUsIZ9PDRgyBWmyBp8RVTSlmIJ6RnNZkWqLFFPVsKREO6BuiyCw==" saltValue="rLXftH5A3dkXOsde+2TQN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EJERCICIO DEL PRESUPUESTO DE EGRESOS</oddHeader>
    <oddFooter>&amp;L&amp;A&amp;R&amp;F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pane ySplit="2" topLeftCell="A3" activePane="bottomLeft" state="frozen"/>
      <selection pane="bottomLeft" activeCell="F10" sqref="F10"/>
    </sheetView>
  </sheetViews>
  <sheetFormatPr baseColWidth="10" defaultColWidth="12" defaultRowHeight="10.199999999999999" x14ac:dyDescent="0.2"/>
  <cols>
    <col min="1" max="1" width="9.140625" style="26" customWidth="1"/>
    <col min="2" max="2" width="91.7109375" style="26" customWidth="1"/>
    <col min="3" max="8" width="18.28515625" style="26" customWidth="1"/>
    <col min="9" max="16384" width="12" style="26"/>
  </cols>
  <sheetData>
    <row r="1" spans="1:8" ht="50.1" customHeight="1" x14ac:dyDescent="0.2">
      <c r="A1" s="98" t="s">
        <v>196</v>
      </c>
      <c r="B1" s="99"/>
      <c r="C1" s="99"/>
      <c r="D1" s="99"/>
      <c r="E1" s="99"/>
      <c r="F1" s="99"/>
      <c r="G1" s="99"/>
      <c r="H1" s="100"/>
    </row>
    <row r="2" spans="1:8" ht="24.9" customHeight="1" x14ac:dyDescent="0.2">
      <c r="A2" s="41" t="s">
        <v>31</v>
      </c>
      <c r="B2" s="35" t="s">
        <v>4</v>
      </c>
      <c r="C2" s="36" t="s">
        <v>5</v>
      </c>
      <c r="D2" s="36" t="s">
        <v>143</v>
      </c>
      <c r="E2" s="36" t="s">
        <v>6</v>
      </c>
      <c r="F2" s="36" t="s">
        <v>8</v>
      </c>
      <c r="G2" s="36" t="s">
        <v>10</v>
      </c>
      <c r="H2" s="36" t="s">
        <v>11</v>
      </c>
    </row>
    <row r="3" spans="1:8" x14ac:dyDescent="0.2">
      <c r="A3" s="3">
        <v>900001</v>
      </c>
      <c r="B3" s="4" t="s">
        <v>12</v>
      </c>
      <c r="C3" s="5">
        <f t="shared" ref="C3:H3" si="0">C4+C9</f>
        <v>3089668.33</v>
      </c>
      <c r="D3" s="5">
        <f t="shared" si="0"/>
        <v>0</v>
      </c>
      <c r="E3" s="5">
        <f t="shared" si="0"/>
        <v>3089668.33</v>
      </c>
      <c r="F3" s="5">
        <f t="shared" si="0"/>
        <v>2779938.12</v>
      </c>
      <c r="G3" s="5">
        <f t="shared" si="0"/>
        <v>2779938.12</v>
      </c>
      <c r="H3" s="6">
        <f t="shared" si="0"/>
        <v>309730.20999999996</v>
      </c>
    </row>
    <row r="4" spans="1:8" x14ac:dyDescent="0.2">
      <c r="A4" s="18">
        <v>21110</v>
      </c>
      <c r="B4" s="19" t="s">
        <v>57</v>
      </c>
      <c r="C4" s="12">
        <f t="shared" ref="C4:H4" si="1">SUM(C5:C8)</f>
        <v>0</v>
      </c>
      <c r="D4" s="12">
        <f t="shared" si="1"/>
        <v>-68547.27</v>
      </c>
      <c r="E4" s="12">
        <f t="shared" si="1"/>
        <v>0</v>
      </c>
      <c r="F4" s="12">
        <f t="shared" si="1"/>
        <v>0</v>
      </c>
      <c r="G4" s="12">
        <f t="shared" si="1"/>
        <v>0</v>
      </c>
      <c r="H4" s="13">
        <f t="shared" si="1"/>
        <v>0</v>
      </c>
    </row>
    <row r="5" spans="1:8" x14ac:dyDescent="0.2">
      <c r="A5" s="18">
        <v>21111</v>
      </c>
      <c r="B5" s="20" t="s">
        <v>23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5">
        <f t="shared" ref="H5:H16" si="2">+E5-F5</f>
        <v>0</v>
      </c>
    </row>
    <row r="6" spans="1:8" x14ac:dyDescent="0.2">
      <c r="A6" s="18">
        <v>21112</v>
      </c>
      <c r="B6" s="20" t="s">
        <v>24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5">
        <f t="shared" si="2"/>
        <v>0</v>
      </c>
    </row>
    <row r="7" spans="1:8" x14ac:dyDescent="0.2">
      <c r="A7" s="18">
        <v>21113</v>
      </c>
      <c r="B7" s="20" t="s">
        <v>25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5">
        <f t="shared" si="2"/>
        <v>0</v>
      </c>
    </row>
    <row r="8" spans="1:8" x14ac:dyDescent="0.2">
      <c r="A8" s="18">
        <v>21114</v>
      </c>
      <c r="B8" s="20" t="s">
        <v>26</v>
      </c>
      <c r="C8" s="14">
        <v>0</v>
      </c>
      <c r="D8" s="14">
        <v>-68547.27</v>
      </c>
      <c r="E8" s="14">
        <v>0</v>
      </c>
      <c r="F8" s="14">
        <v>0</v>
      </c>
      <c r="G8" s="14">
        <v>0</v>
      </c>
      <c r="H8" s="15">
        <f t="shared" si="2"/>
        <v>0</v>
      </c>
    </row>
    <row r="9" spans="1:8" x14ac:dyDescent="0.2">
      <c r="A9" s="23">
        <v>900002</v>
      </c>
      <c r="B9" s="19" t="s">
        <v>44</v>
      </c>
      <c r="C9" s="12">
        <f t="shared" ref="C9:G9" si="3">SUM(C10:C16)</f>
        <v>3089668.33</v>
      </c>
      <c r="D9" s="12">
        <f t="shared" si="3"/>
        <v>68547.27</v>
      </c>
      <c r="E9" s="12">
        <f t="shared" si="3"/>
        <v>3089668.33</v>
      </c>
      <c r="F9" s="12">
        <f t="shared" si="3"/>
        <v>2779938.12</v>
      </c>
      <c r="G9" s="12">
        <f t="shared" si="3"/>
        <v>2779938.12</v>
      </c>
      <c r="H9" s="13">
        <f t="shared" si="2"/>
        <v>309730.20999999996</v>
      </c>
    </row>
    <row r="10" spans="1:8" x14ac:dyDescent="0.2">
      <c r="A10" s="18">
        <v>21120</v>
      </c>
      <c r="B10" s="20" t="s">
        <v>28</v>
      </c>
      <c r="C10" s="14">
        <v>3089668.33</v>
      </c>
      <c r="D10" s="14">
        <v>68547.27</v>
      </c>
      <c r="E10" s="14">
        <v>3089668.33</v>
      </c>
      <c r="F10" s="14">
        <v>2779938.12</v>
      </c>
      <c r="G10" s="14">
        <v>2779938.12</v>
      </c>
      <c r="H10" s="13">
        <f t="shared" si="2"/>
        <v>309730.20999999996</v>
      </c>
    </row>
    <row r="11" spans="1:8" x14ac:dyDescent="0.2">
      <c r="A11" s="18">
        <v>21130</v>
      </c>
      <c r="B11" s="20" t="s">
        <v>27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5">
        <f t="shared" si="2"/>
        <v>0</v>
      </c>
    </row>
    <row r="12" spans="1:8" x14ac:dyDescent="0.2">
      <c r="A12" s="18">
        <v>21210</v>
      </c>
      <c r="B12" s="20" t="s">
        <v>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5">
        <f t="shared" si="2"/>
        <v>0</v>
      </c>
    </row>
    <row r="13" spans="1:8" x14ac:dyDescent="0.2">
      <c r="A13" s="18">
        <v>21220</v>
      </c>
      <c r="B13" s="20" t="s">
        <v>42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5">
        <f t="shared" si="2"/>
        <v>0</v>
      </c>
    </row>
    <row r="14" spans="1:8" x14ac:dyDescent="0.2">
      <c r="A14" s="18">
        <v>22200</v>
      </c>
      <c r="B14" s="20" t="s">
        <v>43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5">
        <f t="shared" si="2"/>
        <v>0</v>
      </c>
    </row>
    <row r="15" spans="1:8" x14ac:dyDescent="0.2">
      <c r="A15" s="24">
        <v>22300</v>
      </c>
      <c r="B15" s="25" t="s">
        <v>58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5">
        <f t="shared" si="2"/>
        <v>0</v>
      </c>
    </row>
    <row r="16" spans="1:8" x14ac:dyDescent="0.2">
      <c r="A16" s="21">
        <v>22400</v>
      </c>
      <c r="B16" s="22" t="s">
        <v>30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7">
        <f t="shared" si="2"/>
        <v>0</v>
      </c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C3:D3 E4 E9 E3 D4 C4 C9:D9 G4:H4 G9 G3:H3 F4 F9 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EAEPE</vt:lpstr>
      <vt:lpstr>Instructivo_EAEPE</vt:lpstr>
      <vt:lpstr>COG</vt:lpstr>
      <vt:lpstr>Instructivo_COG</vt:lpstr>
      <vt:lpstr>CTG</vt:lpstr>
      <vt:lpstr>Instructivo_CTG</vt:lpstr>
      <vt:lpstr>CA_Ente_Público</vt:lpstr>
      <vt:lpstr>Instructivo_CA_Ente_Público</vt:lpstr>
      <vt:lpstr>CA_Ejecutivo_Estatal</vt:lpstr>
      <vt:lpstr>Instructivo_CA_Ejecutivo_Estata</vt:lpstr>
      <vt:lpstr>CA_Ayuntamiento</vt:lpstr>
      <vt:lpstr>Instructivo_CA_Ayuntamiento</vt:lpstr>
      <vt:lpstr>CFG</vt:lpstr>
      <vt:lpstr>Instructivo_CFG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2018-02-15T19:56:10Z</cp:lastPrinted>
  <dcterms:created xsi:type="dcterms:W3CDTF">2014-02-10T03:37:14Z</dcterms:created>
  <dcterms:modified xsi:type="dcterms:W3CDTF">2018-02-15T19:56:11Z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